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EmpowerMultisport\Collegiate Championships\"/>
    </mc:Choice>
  </mc:AlternateContent>
  <bookViews>
    <workbookView xWindow="0" yWindow="460" windowWidth="38400" windowHeight="20160" firstSheet="3" activeTab="7"/>
  </bookViews>
  <sheets>
    <sheet name="Men DL" sheetId="2" r:id="rId1"/>
    <sheet name="Women DL" sheetId="3" r:id="rId2"/>
    <sheet name="Men Olympic" sheetId="17" r:id="rId3"/>
    <sheet name="Women Olympic" sheetId="16" r:id="rId4"/>
    <sheet name="Mixed Relay" sheetId="6" r:id="rId5"/>
    <sheet name="Men Combine Final" sheetId="18" r:id="rId6"/>
    <sheet name="Women Combine Final" sheetId="19" r:id="rId7"/>
    <sheet name="Men Club Final" sheetId="20" r:id="rId8"/>
    <sheet name="Women Club Final" sheetId="21" r:id="rId9"/>
    <sheet name="Overall Club Final" sheetId="22" r:id="rId10"/>
    <sheet name="CCNC 2022 Mens Team Rank" sheetId="23" r:id="rId11"/>
    <sheet name="CCNC 2022 Womens Team Rank" sheetId="24" r:id="rId12"/>
    <sheet name="CCNC 2022 Overall Team Rank" sheetId="25" r:id="rId13"/>
  </sheets>
  <definedNames>
    <definedName name="Male_Overall" localSheetId="0">'Men DL'!$A$1:$F$47</definedName>
    <definedName name="Overall" localSheetId="1">'Women DL'!$A$1:$E$50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8" i="21" l="1"/>
  <c r="C27" i="22"/>
  <c r="C38" i="22"/>
  <c r="C46" i="22"/>
  <c r="C51" i="22"/>
  <c r="C55" i="22"/>
  <c r="C58" i="22"/>
  <c r="C65" i="22"/>
  <c r="C66" i="22"/>
  <c r="C64" i="22"/>
  <c r="C72" i="22"/>
  <c r="C73" i="22"/>
  <c r="C74" i="22"/>
  <c r="C76" i="22"/>
  <c r="C78" i="22"/>
  <c r="C80" i="22"/>
  <c r="C83" i="22"/>
  <c r="C84" i="22"/>
  <c r="B75" i="22" l="1"/>
  <c r="B79" i="22"/>
  <c r="B85" i="22"/>
  <c r="D3" i="22"/>
  <c r="D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8" i="22"/>
  <c r="D17" i="22"/>
  <c r="D19" i="22"/>
  <c r="D20" i="22"/>
  <c r="D21" i="22"/>
  <c r="D22" i="22"/>
  <c r="D23" i="22"/>
  <c r="D24" i="22"/>
  <c r="D25" i="22"/>
  <c r="D26" i="22"/>
  <c r="D28" i="22"/>
  <c r="D29" i="22"/>
  <c r="D31" i="22"/>
  <c r="D30" i="22"/>
  <c r="D32" i="22"/>
  <c r="D33" i="22"/>
  <c r="D34" i="22"/>
  <c r="D35" i="22"/>
  <c r="D36" i="22"/>
  <c r="D27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1" i="22"/>
  <c r="D50" i="22"/>
  <c r="D52" i="22"/>
  <c r="D53" i="22"/>
  <c r="D54" i="22"/>
  <c r="D55" i="22"/>
  <c r="D57" i="22"/>
  <c r="D58" i="22"/>
  <c r="D59" i="22"/>
  <c r="D60" i="22"/>
  <c r="D61" i="22"/>
  <c r="D56" i="22"/>
  <c r="D62" i="22"/>
  <c r="D65" i="22"/>
  <c r="D66" i="22"/>
  <c r="D64" i="22"/>
  <c r="D67" i="22"/>
  <c r="D68" i="22"/>
  <c r="D69" i="22"/>
  <c r="D70" i="22"/>
  <c r="D71" i="22"/>
  <c r="D72" i="22"/>
  <c r="D63" i="22"/>
  <c r="D73" i="22"/>
  <c r="D74" i="22"/>
  <c r="D76" i="22"/>
  <c r="D75" i="22"/>
  <c r="D78" i="22"/>
  <c r="D80" i="22"/>
  <c r="D79" i="22"/>
  <c r="D81" i="22"/>
  <c r="D82" i="22"/>
  <c r="D77" i="22"/>
  <c r="D83" i="22"/>
  <c r="D84" i="22"/>
  <c r="D85" i="22"/>
  <c r="D2" i="22"/>
  <c r="F3" i="20"/>
  <c r="G3" i="20"/>
  <c r="H3" i="20"/>
  <c r="I3" i="20"/>
  <c r="F4" i="20"/>
  <c r="G4" i="20"/>
  <c r="H4" i="20"/>
  <c r="I4" i="20"/>
  <c r="F5" i="20"/>
  <c r="G5" i="20"/>
  <c r="H5" i="20"/>
  <c r="I5" i="20"/>
  <c r="F6" i="20"/>
  <c r="G6" i="20"/>
  <c r="H6" i="20"/>
  <c r="I6" i="20"/>
  <c r="F7" i="20"/>
  <c r="G7" i="20"/>
  <c r="H7" i="20"/>
  <c r="I7" i="20"/>
  <c r="F9" i="20"/>
  <c r="G9" i="20"/>
  <c r="H9" i="20"/>
  <c r="I9" i="20"/>
  <c r="F10" i="20"/>
  <c r="G10" i="20"/>
  <c r="H10" i="20"/>
  <c r="I10" i="20"/>
  <c r="F11" i="20"/>
  <c r="G11" i="20"/>
  <c r="H11" i="20"/>
  <c r="I11" i="20"/>
  <c r="F12" i="20"/>
  <c r="G12" i="20"/>
  <c r="H12" i="20"/>
  <c r="I12" i="20"/>
  <c r="F13" i="20"/>
  <c r="G13" i="20"/>
  <c r="H13" i="20"/>
  <c r="I13" i="20"/>
  <c r="F14" i="20"/>
  <c r="G14" i="20"/>
  <c r="H14" i="20"/>
  <c r="I14" i="20"/>
  <c r="F15" i="20"/>
  <c r="G15" i="20"/>
  <c r="H15" i="20"/>
  <c r="I15" i="20"/>
  <c r="F16" i="20"/>
  <c r="G16" i="20"/>
  <c r="H16" i="20"/>
  <c r="I16" i="20"/>
  <c r="F17" i="20"/>
  <c r="G17" i="20"/>
  <c r="H17" i="20"/>
  <c r="I17" i="20"/>
  <c r="F18" i="20"/>
  <c r="G18" i="20"/>
  <c r="H18" i="20"/>
  <c r="I18" i="20"/>
  <c r="F19" i="20"/>
  <c r="G19" i="20"/>
  <c r="H19" i="20"/>
  <c r="I19" i="20"/>
  <c r="F20" i="20"/>
  <c r="G20" i="20"/>
  <c r="H20" i="20"/>
  <c r="I20" i="20"/>
  <c r="F21" i="20"/>
  <c r="G21" i="20"/>
  <c r="H21" i="20"/>
  <c r="I21" i="20"/>
  <c r="F8" i="20"/>
  <c r="G8" i="20"/>
  <c r="H8" i="20"/>
  <c r="I8" i="20"/>
  <c r="F22" i="20"/>
  <c r="G22" i="20"/>
  <c r="H22" i="20"/>
  <c r="I22" i="20"/>
  <c r="F23" i="20"/>
  <c r="G23" i="20"/>
  <c r="H23" i="20"/>
  <c r="I23" i="20"/>
  <c r="F24" i="20"/>
  <c r="G24" i="20"/>
  <c r="H24" i="20"/>
  <c r="I24" i="20"/>
  <c r="F25" i="20"/>
  <c r="G25" i="20"/>
  <c r="H25" i="20"/>
  <c r="I25" i="20"/>
  <c r="F26" i="20"/>
  <c r="G26" i="20"/>
  <c r="H26" i="20"/>
  <c r="I26" i="20"/>
  <c r="F27" i="20"/>
  <c r="G27" i="20"/>
  <c r="H27" i="20"/>
  <c r="I27" i="20"/>
  <c r="F28" i="20"/>
  <c r="G28" i="20"/>
  <c r="H28" i="20"/>
  <c r="I28" i="20"/>
  <c r="F29" i="20"/>
  <c r="G29" i="20"/>
  <c r="H29" i="20"/>
  <c r="I29" i="20"/>
  <c r="F30" i="20"/>
  <c r="G30" i="20"/>
  <c r="H30" i="20"/>
  <c r="I30" i="20"/>
  <c r="F31" i="20"/>
  <c r="G31" i="20"/>
  <c r="H31" i="20"/>
  <c r="I31" i="20"/>
  <c r="F32" i="20"/>
  <c r="G32" i="20"/>
  <c r="H32" i="20"/>
  <c r="I32" i="20"/>
  <c r="F33" i="20"/>
  <c r="G33" i="20"/>
  <c r="H33" i="20"/>
  <c r="I33" i="20"/>
  <c r="F34" i="20"/>
  <c r="G34" i="20"/>
  <c r="H34" i="20"/>
  <c r="I34" i="20"/>
  <c r="F35" i="20"/>
  <c r="G35" i="20"/>
  <c r="H35" i="20"/>
  <c r="I35" i="20"/>
  <c r="F36" i="20"/>
  <c r="G36" i="20"/>
  <c r="H36" i="20"/>
  <c r="I36" i="20"/>
  <c r="F37" i="20"/>
  <c r="G37" i="20"/>
  <c r="H37" i="20"/>
  <c r="I37" i="20"/>
  <c r="F38" i="20"/>
  <c r="G38" i="20"/>
  <c r="H38" i="20"/>
  <c r="I38" i="20"/>
  <c r="F39" i="20"/>
  <c r="G39" i="20"/>
  <c r="H39" i="20"/>
  <c r="I39" i="20"/>
  <c r="F40" i="20"/>
  <c r="G40" i="20"/>
  <c r="H40" i="20"/>
  <c r="I40" i="20"/>
  <c r="F41" i="20"/>
  <c r="G41" i="20"/>
  <c r="H41" i="20"/>
  <c r="I41" i="20"/>
  <c r="F42" i="20"/>
  <c r="G42" i="20"/>
  <c r="H42" i="20"/>
  <c r="I42" i="20"/>
  <c r="F43" i="20"/>
  <c r="G43" i="20"/>
  <c r="H43" i="20"/>
  <c r="I43" i="20"/>
  <c r="F44" i="20"/>
  <c r="G44" i="20"/>
  <c r="H44" i="20"/>
  <c r="I44" i="20"/>
  <c r="F45" i="20"/>
  <c r="G45" i="20"/>
  <c r="H45" i="20"/>
  <c r="I45" i="20"/>
  <c r="F46" i="20"/>
  <c r="G46" i="20"/>
  <c r="H46" i="20"/>
  <c r="I46" i="20"/>
  <c r="F47" i="20"/>
  <c r="G47" i="20"/>
  <c r="H47" i="20"/>
  <c r="I47" i="20"/>
  <c r="F49" i="20"/>
  <c r="G49" i="20"/>
  <c r="H49" i="20"/>
  <c r="I49" i="20"/>
  <c r="F48" i="20"/>
  <c r="G48" i="20"/>
  <c r="H48" i="20"/>
  <c r="I48" i="20"/>
  <c r="F50" i="20"/>
  <c r="G50" i="20"/>
  <c r="H50" i="20"/>
  <c r="I50" i="20"/>
  <c r="F51" i="20"/>
  <c r="G51" i="20"/>
  <c r="H51" i="20"/>
  <c r="I51" i="20"/>
  <c r="F52" i="20"/>
  <c r="G52" i="20"/>
  <c r="H52" i="20"/>
  <c r="I52" i="20"/>
  <c r="F54" i="20"/>
  <c r="G54" i="20"/>
  <c r="H54" i="20"/>
  <c r="I54" i="20"/>
  <c r="F55" i="20"/>
  <c r="G55" i="20"/>
  <c r="H55" i="20"/>
  <c r="I55" i="20"/>
  <c r="F53" i="20"/>
  <c r="G53" i="20"/>
  <c r="H53" i="20"/>
  <c r="I53" i="20"/>
  <c r="F56" i="20"/>
  <c r="G56" i="20"/>
  <c r="H56" i="20"/>
  <c r="I56" i="20"/>
  <c r="F57" i="20"/>
  <c r="G57" i="20"/>
  <c r="H57" i="20"/>
  <c r="I57" i="20"/>
  <c r="F59" i="20"/>
  <c r="G59" i="20"/>
  <c r="H59" i="20"/>
  <c r="I59" i="20"/>
  <c r="F58" i="20"/>
  <c r="G58" i="20"/>
  <c r="H58" i="20"/>
  <c r="I58" i="20"/>
  <c r="F60" i="20"/>
  <c r="G60" i="20"/>
  <c r="H60" i="20"/>
  <c r="I60" i="20"/>
  <c r="F62" i="20"/>
  <c r="G62" i="20"/>
  <c r="H62" i="20"/>
  <c r="I62" i="20"/>
  <c r="F61" i="20"/>
  <c r="G61" i="20"/>
  <c r="H61" i="20"/>
  <c r="I61" i="20"/>
  <c r="F63" i="20"/>
  <c r="G63" i="20"/>
  <c r="H63" i="20"/>
  <c r="I63" i="20"/>
  <c r="F64" i="20"/>
  <c r="G64" i="20"/>
  <c r="H64" i="20"/>
  <c r="I64" i="20"/>
  <c r="F65" i="20"/>
  <c r="G65" i="20"/>
  <c r="H65" i="20"/>
  <c r="I65" i="20"/>
  <c r="F66" i="20"/>
  <c r="G66" i="20"/>
  <c r="H66" i="20"/>
  <c r="I66" i="20"/>
  <c r="F69" i="20"/>
  <c r="G69" i="20"/>
  <c r="H69" i="20"/>
  <c r="I69" i="20"/>
  <c r="F67" i="20"/>
  <c r="G67" i="20"/>
  <c r="H67" i="20"/>
  <c r="I67" i="20"/>
  <c r="F70" i="20"/>
  <c r="G70" i="20"/>
  <c r="H70" i="20"/>
  <c r="I70" i="20"/>
  <c r="F71" i="20"/>
  <c r="G71" i="20"/>
  <c r="H71" i="20"/>
  <c r="I71" i="20"/>
  <c r="F72" i="20"/>
  <c r="G72" i="20"/>
  <c r="H72" i="20"/>
  <c r="I72" i="20"/>
  <c r="F73" i="20"/>
  <c r="G73" i="20"/>
  <c r="H73" i="20"/>
  <c r="I73" i="20"/>
  <c r="F74" i="20"/>
  <c r="G74" i="20"/>
  <c r="H74" i="20"/>
  <c r="I74" i="20"/>
  <c r="F75" i="20"/>
  <c r="G75" i="20"/>
  <c r="H75" i="20"/>
  <c r="I75" i="20"/>
  <c r="F76" i="20"/>
  <c r="G76" i="20"/>
  <c r="H76" i="20"/>
  <c r="I76" i="20"/>
  <c r="F77" i="20"/>
  <c r="G77" i="20"/>
  <c r="H77" i="20"/>
  <c r="I77" i="20"/>
  <c r="F68" i="20"/>
  <c r="G68" i="20"/>
  <c r="H68" i="20"/>
  <c r="I68" i="20"/>
  <c r="F79" i="20"/>
  <c r="G79" i="20"/>
  <c r="H79" i="20"/>
  <c r="I79" i="20"/>
  <c r="F80" i="20"/>
  <c r="G80" i="20"/>
  <c r="H80" i="20"/>
  <c r="I80" i="20"/>
  <c r="F81" i="20"/>
  <c r="G81" i="20"/>
  <c r="H81" i="20"/>
  <c r="I81" i="20"/>
  <c r="F82" i="20"/>
  <c r="G82" i="20"/>
  <c r="H82" i="20"/>
  <c r="I82" i="20"/>
  <c r="F78" i="20"/>
  <c r="G78" i="20"/>
  <c r="H78" i="20"/>
  <c r="I78" i="20"/>
  <c r="G2" i="20"/>
  <c r="H2" i="20"/>
  <c r="I2" i="20"/>
  <c r="F2" i="20"/>
  <c r="B78" i="20"/>
  <c r="J3" i="20"/>
  <c r="J4" i="20"/>
  <c r="J5" i="20"/>
  <c r="J6" i="20"/>
  <c r="J7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8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9" i="20"/>
  <c r="J48" i="20"/>
  <c r="J50" i="20"/>
  <c r="J51" i="20"/>
  <c r="J52" i="20"/>
  <c r="J54" i="20"/>
  <c r="J55" i="20"/>
  <c r="J53" i="20"/>
  <c r="J56" i="20"/>
  <c r="J57" i="20"/>
  <c r="J59" i="20"/>
  <c r="J58" i="20"/>
  <c r="J60" i="20"/>
  <c r="J62" i="20"/>
  <c r="J61" i="20"/>
  <c r="J63" i="20"/>
  <c r="J64" i="20"/>
  <c r="J65" i="20"/>
  <c r="J66" i="20"/>
  <c r="J69" i="20"/>
  <c r="J67" i="20"/>
  <c r="J70" i="20"/>
  <c r="J71" i="20"/>
  <c r="J72" i="20"/>
  <c r="J73" i="20"/>
  <c r="J74" i="20"/>
  <c r="J75" i="20"/>
  <c r="J76" i="20"/>
  <c r="J77" i="20"/>
  <c r="J68" i="20"/>
  <c r="J79" i="20"/>
  <c r="J80" i="20"/>
  <c r="J81" i="20"/>
  <c r="J82" i="20"/>
  <c r="J78" i="20"/>
  <c r="J2" i="20"/>
  <c r="B3" i="20"/>
  <c r="B4" i="20"/>
  <c r="B5" i="20"/>
  <c r="B6" i="20"/>
  <c r="B7" i="20"/>
  <c r="B9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8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9" i="20"/>
  <c r="B48" i="20"/>
  <c r="B50" i="20"/>
  <c r="B51" i="20"/>
  <c r="B52" i="20"/>
  <c r="B54" i="20"/>
  <c r="B55" i="20"/>
  <c r="B53" i="20"/>
  <c r="B56" i="20"/>
  <c r="B57" i="20"/>
  <c r="B59" i="20"/>
  <c r="B58" i="20"/>
  <c r="B60" i="20"/>
  <c r="B62" i="20"/>
  <c r="B61" i="20"/>
  <c r="B63" i="20"/>
  <c r="B64" i="20"/>
  <c r="B65" i="20"/>
  <c r="B66" i="20"/>
  <c r="B69" i="20"/>
  <c r="B67" i="20"/>
  <c r="B70" i="20"/>
  <c r="B71" i="20"/>
  <c r="B72" i="20"/>
  <c r="B73" i="20"/>
  <c r="B74" i="20"/>
  <c r="B75" i="20"/>
  <c r="B76" i="20"/>
  <c r="B77" i="20"/>
  <c r="B68" i="20"/>
  <c r="B79" i="20"/>
  <c r="B80" i="20"/>
  <c r="B81" i="20"/>
  <c r="B82" i="20"/>
  <c r="B2" i="20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2" i="21"/>
  <c r="G11" i="21"/>
  <c r="H11" i="21"/>
  <c r="I11" i="21"/>
  <c r="J11" i="21"/>
  <c r="G9" i="21"/>
  <c r="H9" i="21"/>
  <c r="I9" i="21"/>
  <c r="J9" i="21"/>
  <c r="G12" i="21"/>
  <c r="H12" i="21"/>
  <c r="I12" i="21"/>
  <c r="J12" i="21"/>
  <c r="G13" i="21"/>
  <c r="H13" i="21"/>
  <c r="I13" i="21"/>
  <c r="J13" i="21"/>
  <c r="G14" i="21"/>
  <c r="H14" i="21"/>
  <c r="I14" i="21"/>
  <c r="J14" i="21"/>
  <c r="G15" i="21"/>
  <c r="H15" i="21"/>
  <c r="I15" i="21"/>
  <c r="J15" i="21"/>
  <c r="G16" i="21"/>
  <c r="H16" i="21"/>
  <c r="I16" i="21"/>
  <c r="J16" i="21"/>
  <c r="G17" i="21"/>
  <c r="H17" i="21"/>
  <c r="I17" i="21"/>
  <c r="J17" i="21"/>
  <c r="G18" i="21"/>
  <c r="H18" i="21"/>
  <c r="I18" i="21"/>
  <c r="J18" i="21"/>
  <c r="G19" i="21"/>
  <c r="H19" i="21"/>
  <c r="I19" i="21"/>
  <c r="J19" i="21"/>
  <c r="G20" i="21"/>
  <c r="H20" i="21"/>
  <c r="I20" i="21"/>
  <c r="J20" i="21"/>
  <c r="G21" i="21"/>
  <c r="H21" i="21"/>
  <c r="I21" i="21"/>
  <c r="J21" i="21"/>
  <c r="G22" i="21"/>
  <c r="H22" i="21"/>
  <c r="I22" i="21"/>
  <c r="J22" i="21"/>
  <c r="G23" i="21"/>
  <c r="H23" i="21"/>
  <c r="I23" i="21"/>
  <c r="J23" i="21"/>
  <c r="G24" i="21"/>
  <c r="H24" i="21"/>
  <c r="I24" i="21"/>
  <c r="J24" i="21"/>
  <c r="G25" i="21"/>
  <c r="H25" i="21"/>
  <c r="I25" i="21"/>
  <c r="J25" i="21"/>
  <c r="G26" i="21"/>
  <c r="H26" i="21"/>
  <c r="I26" i="21"/>
  <c r="J26" i="21"/>
  <c r="G27" i="21"/>
  <c r="H27" i="21"/>
  <c r="I27" i="21"/>
  <c r="J27" i="21"/>
  <c r="G28" i="21"/>
  <c r="H28" i="21"/>
  <c r="I28" i="21"/>
  <c r="J28" i="21"/>
  <c r="G29" i="21"/>
  <c r="H29" i="21"/>
  <c r="I29" i="21"/>
  <c r="J29" i="21"/>
  <c r="G30" i="21"/>
  <c r="H30" i="21"/>
  <c r="I30" i="21"/>
  <c r="J30" i="21"/>
  <c r="G31" i="21"/>
  <c r="H31" i="21"/>
  <c r="I31" i="21"/>
  <c r="J31" i="21"/>
  <c r="G32" i="21"/>
  <c r="H32" i="21"/>
  <c r="I32" i="21"/>
  <c r="J32" i="21"/>
  <c r="G33" i="21"/>
  <c r="H33" i="21"/>
  <c r="I33" i="21"/>
  <c r="J33" i="21"/>
  <c r="G34" i="21"/>
  <c r="H34" i="21"/>
  <c r="I34" i="21"/>
  <c r="J34" i="21"/>
  <c r="G35" i="21"/>
  <c r="H35" i="21"/>
  <c r="I35" i="21"/>
  <c r="J35" i="21"/>
  <c r="G36" i="21"/>
  <c r="H36" i="21"/>
  <c r="I36" i="21"/>
  <c r="J36" i="21"/>
  <c r="G37" i="21"/>
  <c r="H37" i="21"/>
  <c r="I37" i="21"/>
  <c r="J37" i="21"/>
  <c r="G38" i="21"/>
  <c r="H38" i="21"/>
  <c r="I38" i="21"/>
  <c r="J38" i="21"/>
  <c r="G39" i="21"/>
  <c r="H39" i="21"/>
  <c r="I39" i="21"/>
  <c r="J39" i="21"/>
  <c r="G40" i="21"/>
  <c r="H40" i="21"/>
  <c r="I40" i="21"/>
  <c r="J40" i="21"/>
  <c r="G42" i="21"/>
  <c r="H42" i="21"/>
  <c r="I42" i="21"/>
  <c r="J42" i="21"/>
  <c r="G43" i="21"/>
  <c r="H43" i="21"/>
  <c r="I43" i="21"/>
  <c r="J43" i="21"/>
  <c r="G41" i="21"/>
  <c r="H41" i="21"/>
  <c r="I41" i="21"/>
  <c r="J41" i="21"/>
  <c r="G44" i="21"/>
  <c r="H44" i="21"/>
  <c r="I44" i="21"/>
  <c r="J44" i="21"/>
  <c r="G45" i="21"/>
  <c r="H45" i="21"/>
  <c r="I45" i="21"/>
  <c r="J45" i="21"/>
  <c r="G46" i="21"/>
  <c r="H46" i="21"/>
  <c r="I46" i="21"/>
  <c r="J46" i="21"/>
  <c r="G47" i="21"/>
  <c r="H47" i="21"/>
  <c r="I47" i="21"/>
  <c r="J47" i="21"/>
  <c r="G48" i="21"/>
  <c r="H48" i="21"/>
  <c r="I48" i="21"/>
  <c r="J48" i="21"/>
  <c r="G49" i="21"/>
  <c r="H49" i="21"/>
  <c r="I49" i="21"/>
  <c r="J49" i="21"/>
  <c r="G50" i="21"/>
  <c r="H50" i="21"/>
  <c r="I50" i="21"/>
  <c r="J50" i="21"/>
  <c r="G52" i="21"/>
  <c r="H52" i="21"/>
  <c r="I52" i="21"/>
  <c r="J52" i="21"/>
  <c r="G51" i="21"/>
  <c r="H51" i="21"/>
  <c r="I51" i="21"/>
  <c r="J51" i="21"/>
  <c r="G55" i="21"/>
  <c r="H55" i="21"/>
  <c r="I55" i="21"/>
  <c r="J55" i="21"/>
  <c r="G56" i="21"/>
  <c r="H56" i="21"/>
  <c r="I56" i="21"/>
  <c r="J56" i="21"/>
  <c r="G54" i="21"/>
  <c r="H54" i="21"/>
  <c r="I54" i="21"/>
  <c r="J54" i="21"/>
  <c r="G57" i="21"/>
  <c r="H57" i="21"/>
  <c r="I57" i="21"/>
  <c r="J57" i="21"/>
  <c r="G58" i="21"/>
  <c r="H58" i="21"/>
  <c r="I58" i="21"/>
  <c r="J58" i="21"/>
  <c r="G59" i="21"/>
  <c r="H59" i="21"/>
  <c r="I59" i="21"/>
  <c r="J59" i="21"/>
  <c r="G60" i="21"/>
  <c r="H60" i="21"/>
  <c r="I60" i="21"/>
  <c r="J60" i="21"/>
  <c r="G61" i="21"/>
  <c r="H61" i="21"/>
  <c r="I61" i="21"/>
  <c r="J61" i="21"/>
  <c r="G62" i="21"/>
  <c r="H62" i="21"/>
  <c r="I62" i="21"/>
  <c r="J62" i="21"/>
  <c r="G63" i="21"/>
  <c r="H63" i="21"/>
  <c r="I63" i="21"/>
  <c r="J63" i="21"/>
  <c r="G64" i="21"/>
  <c r="H64" i="21"/>
  <c r="I64" i="21"/>
  <c r="J64" i="21"/>
  <c r="G65" i="21"/>
  <c r="H65" i="21"/>
  <c r="I65" i="21"/>
  <c r="J65" i="21"/>
  <c r="G66" i="21"/>
  <c r="H66" i="21"/>
  <c r="I66" i="21"/>
  <c r="J66" i="21"/>
  <c r="G67" i="21"/>
  <c r="H67" i="21"/>
  <c r="I67" i="21"/>
  <c r="J67" i="21"/>
  <c r="H68" i="21"/>
  <c r="I68" i="21"/>
  <c r="J68" i="21"/>
  <c r="G53" i="21"/>
  <c r="H53" i="21"/>
  <c r="I53" i="21"/>
  <c r="J53" i="21"/>
  <c r="J10" i="21"/>
  <c r="I10" i="21"/>
  <c r="H10" i="21"/>
  <c r="G10" i="21"/>
  <c r="J8" i="21"/>
  <c r="I8" i="21"/>
  <c r="H8" i="21"/>
  <c r="G8" i="21"/>
  <c r="J7" i="21"/>
  <c r="I7" i="21"/>
  <c r="H7" i="21"/>
  <c r="G7" i="21"/>
  <c r="J6" i="21"/>
  <c r="I6" i="21"/>
  <c r="H6" i="21"/>
  <c r="G6" i="21"/>
  <c r="J5" i="21"/>
  <c r="I5" i="21"/>
  <c r="H5" i="21"/>
  <c r="G5" i="21"/>
  <c r="J4" i="21"/>
  <c r="I4" i="21"/>
  <c r="H4" i="21"/>
  <c r="G4" i="21"/>
  <c r="J3" i="21"/>
  <c r="I3" i="21"/>
  <c r="H3" i="21"/>
  <c r="G3" i="21"/>
  <c r="H2" i="21"/>
  <c r="I2" i="21"/>
  <c r="J2" i="21"/>
  <c r="G2" i="21"/>
  <c r="K53" i="21"/>
  <c r="K3" i="21"/>
  <c r="K4" i="21"/>
  <c r="K5" i="21"/>
  <c r="K6" i="21"/>
  <c r="K7" i="21"/>
  <c r="K8" i="21"/>
  <c r="K10" i="21"/>
  <c r="K11" i="21"/>
  <c r="K9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2" i="21"/>
  <c r="K43" i="21"/>
  <c r="K41" i="21"/>
  <c r="K44" i="21"/>
  <c r="K45" i="21"/>
  <c r="K46" i="21"/>
  <c r="K47" i="21"/>
  <c r="K48" i="21"/>
  <c r="K49" i="21"/>
  <c r="K50" i="21"/>
  <c r="K52" i="21"/>
  <c r="K51" i="21"/>
  <c r="K55" i="21"/>
  <c r="K56" i="21"/>
  <c r="K54" i="21"/>
  <c r="K57" i="21"/>
  <c r="K58" i="21"/>
  <c r="K59" i="21"/>
  <c r="K60" i="21"/>
  <c r="K61" i="21"/>
  <c r="K62" i="21"/>
  <c r="K63" i="21"/>
  <c r="K64" i="21"/>
  <c r="K65" i="21"/>
  <c r="K66" i="21"/>
  <c r="K67" i="21"/>
  <c r="K68" i="21"/>
  <c r="K2" i="21"/>
  <c r="E3" i="19"/>
  <c r="E4" i="19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2" i="19"/>
  <c r="B43" i="19"/>
  <c r="C43" i="19"/>
  <c r="B3" i="19"/>
  <c r="C3" i="19"/>
  <c r="B44" i="19"/>
  <c r="C44" i="19"/>
  <c r="B4" i="19"/>
  <c r="C4" i="19"/>
  <c r="D4" i="19" s="1"/>
  <c r="B45" i="19"/>
  <c r="C45" i="19"/>
  <c r="B6" i="19"/>
  <c r="C6" i="19"/>
  <c r="D6" i="19" s="1"/>
  <c r="B46" i="19"/>
  <c r="C46" i="19"/>
  <c r="B5" i="19"/>
  <c r="C5" i="19"/>
  <c r="B47" i="19"/>
  <c r="C47" i="19"/>
  <c r="B48" i="19"/>
  <c r="C48" i="19"/>
  <c r="B7" i="19"/>
  <c r="C7" i="19"/>
  <c r="B49" i="19"/>
  <c r="C49" i="19"/>
  <c r="D49" i="19" s="1"/>
  <c r="B50" i="19"/>
  <c r="C50" i="19"/>
  <c r="B51" i="19"/>
  <c r="C51" i="19"/>
  <c r="D51" i="19" s="1"/>
  <c r="B12" i="19"/>
  <c r="C12" i="19"/>
  <c r="B52" i="19"/>
  <c r="C52" i="19"/>
  <c r="B10" i="19"/>
  <c r="C10" i="19"/>
  <c r="B53" i="19"/>
  <c r="C53" i="19"/>
  <c r="B54" i="19"/>
  <c r="C54" i="19"/>
  <c r="B9" i="19"/>
  <c r="C9" i="19"/>
  <c r="D9" i="19" s="1"/>
  <c r="B55" i="19"/>
  <c r="C55" i="19"/>
  <c r="B8" i="19"/>
  <c r="C8" i="19"/>
  <c r="D8" i="19" s="1"/>
  <c r="B56" i="19"/>
  <c r="C56" i="19"/>
  <c r="B57" i="19"/>
  <c r="C57" i="19"/>
  <c r="B58" i="19"/>
  <c r="C58" i="19"/>
  <c r="B11" i="19"/>
  <c r="C11" i="19"/>
  <c r="B59" i="19"/>
  <c r="C59" i="19"/>
  <c r="B60" i="19"/>
  <c r="C60" i="19"/>
  <c r="D60" i="19" s="1"/>
  <c r="B61" i="19"/>
  <c r="C61" i="19"/>
  <c r="B17" i="19"/>
  <c r="C17" i="19"/>
  <c r="D17" i="19" s="1"/>
  <c r="B62" i="19"/>
  <c r="C62" i="19"/>
  <c r="B63" i="19"/>
  <c r="C63" i="19"/>
  <c r="D63" i="19" s="1"/>
  <c r="B64" i="19"/>
  <c r="C64" i="19"/>
  <c r="B65" i="19"/>
  <c r="C65" i="19"/>
  <c r="D65" i="19" s="1"/>
  <c r="B66" i="19"/>
  <c r="C66" i="19"/>
  <c r="B67" i="19"/>
  <c r="C67" i="19"/>
  <c r="D67" i="19" s="1"/>
  <c r="B14" i="19"/>
  <c r="C14" i="19"/>
  <c r="B13" i="19"/>
  <c r="C13" i="19"/>
  <c r="D13" i="19" s="1"/>
  <c r="B68" i="19"/>
  <c r="C68" i="19"/>
  <c r="B69" i="19"/>
  <c r="C69" i="19"/>
  <c r="D69" i="19" s="1"/>
  <c r="B20" i="19"/>
  <c r="C20" i="19"/>
  <c r="B70" i="19"/>
  <c r="C70" i="19"/>
  <c r="B71" i="19"/>
  <c r="C71" i="19"/>
  <c r="B72" i="19"/>
  <c r="C72" i="19"/>
  <c r="B73" i="19"/>
  <c r="C73" i="19"/>
  <c r="B74" i="19"/>
  <c r="C74" i="19"/>
  <c r="B75" i="19"/>
  <c r="C75" i="19"/>
  <c r="B76" i="19"/>
  <c r="C76" i="19"/>
  <c r="B22" i="19"/>
  <c r="C22" i="19"/>
  <c r="B77" i="19"/>
  <c r="C77" i="19"/>
  <c r="B78" i="19"/>
  <c r="C78" i="19"/>
  <c r="B79" i="19"/>
  <c r="C79" i="19"/>
  <c r="B80" i="19"/>
  <c r="C80" i="19"/>
  <c r="B81" i="19"/>
  <c r="C81" i="19"/>
  <c r="B23" i="19"/>
  <c r="C23" i="19"/>
  <c r="B16" i="19"/>
  <c r="C16" i="19"/>
  <c r="D16" i="19" s="1"/>
  <c r="B82" i="19"/>
  <c r="C82" i="19"/>
  <c r="B83" i="19"/>
  <c r="C83" i="19"/>
  <c r="B84" i="19"/>
  <c r="C84" i="19"/>
  <c r="B15" i="19"/>
  <c r="C15" i="19"/>
  <c r="B18" i="19"/>
  <c r="C18" i="19"/>
  <c r="B19" i="19"/>
  <c r="C19" i="19"/>
  <c r="B26" i="19"/>
  <c r="C26" i="19"/>
  <c r="B85" i="19"/>
  <c r="C85" i="19"/>
  <c r="B86" i="19"/>
  <c r="C86" i="19"/>
  <c r="B27" i="19"/>
  <c r="C27" i="19"/>
  <c r="B24" i="19"/>
  <c r="C24" i="19"/>
  <c r="B87" i="19"/>
  <c r="C87" i="19"/>
  <c r="B88" i="19"/>
  <c r="C88" i="19"/>
  <c r="B89" i="19"/>
  <c r="C89" i="19"/>
  <c r="B90" i="19"/>
  <c r="C90" i="19"/>
  <c r="B91" i="19"/>
  <c r="C91" i="19"/>
  <c r="D91" i="19" s="1"/>
  <c r="B92" i="19"/>
  <c r="C92" i="19"/>
  <c r="B25" i="19"/>
  <c r="C25" i="19"/>
  <c r="B93" i="19"/>
  <c r="C93" i="19"/>
  <c r="B94" i="19"/>
  <c r="C94" i="19"/>
  <c r="D94" i="19" s="1"/>
  <c r="B95" i="19"/>
  <c r="C95" i="19"/>
  <c r="B96" i="19"/>
  <c r="C96" i="19"/>
  <c r="B97" i="19"/>
  <c r="C97" i="19"/>
  <c r="B29" i="19"/>
  <c r="C29" i="19"/>
  <c r="B98" i="19"/>
  <c r="C98" i="19"/>
  <c r="B99" i="19"/>
  <c r="C99" i="19"/>
  <c r="B100" i="19"/>
  <c r="C100" i="19"/>
  <c r="B101" i="19"/>
  <c r="C101" i="19"/>
  <c r="B102" i="19"/>
  <c r="C102" i="19"/>
  <c r="B31" i="19"/>
  <c r="C31" i="19"/>
  <c r="D31" i="19" s="1"/>
  <c r="B103" i="19"/>
  <c r="C103" i="19"/>
  <c r="B104" i="19"/>
  <c r="C104" i="19"/>
  <c r="B105" i="19"/>
  <c r="C105" i="19"/>
  <c r="B21" i="19"/>
  <c r="C21" i="19"/>
  <c r="B106" i="19"/>
  <c r="C106" i="19"/>
  <c r="B107" i="19"/>
  <c r="C107" i="19"/>
  <c r="B108" i="19"/>
  <c r="C108" i="19"/>
  <c r="B109" i="19"/>
  <c r="C109" i="19"/>
  <c r="B110" i="19"/>
  <c r="C110" i="19"/>
  <c r="B111" i="19"/>
  <c r="C111" i="19"/>
  <c r="B112" i="19"/>
  <c r="C112" i="19"/>
  <c r="B113" i="19"/>
  <c r="C113" i="19"/>
  <c r="B114" i="19"/>
  <c r="C114" i="19"/>
  <c r="B28" i="19"/>
  <c r="C28" i="19"/>
  <c r="B115" i="19"/>
  <c r="C115" i="19"/>
  <c r="B116" i="19"/>
  <c r="C116" i="19"/>
  <c r="B32" i="19"/>
  <c r="C32" i="19"/>
  <c r="B117" i="19"/>
  <c r="C117" i="19"/>
  <c r="B118" i="19"/>
  <c r="C118" i="19"/>
  <c r="B119" i="19"/>
  <c r="C119" i="19"/>
  <c r="D119" i="19" s="1"/>
  <c r="B120" i="19"/>
  <c r="C120" i="19"/>
  <c r="B121" i="19"/>
  <c r="C121" i="19"/>
  <c r="B122" i="19"/>
  <c r="C122" i="19"/>
  <c r="B123" i="19"/>
  <c r="C123" i="19"/>
  <c r="B124" i="19"/>
  <c r="C124" i="19"/>
  <c r="B125" i="19"/>
  <c r="C125" i="19"/>
  <c r="D125" i="19" s="1"/>
  <c r="B33" i="19"/>
  <c r="C33" i="19"/>
  <c r="B126" i="19"/>
  <c r="C126" i="19"/>
  <c r="B127" i="19"/>
  <c r="C127" i="19"/>
  <c r="B128" i="19"/>
  <c r="C128" i="19"/>
  <c r="D128" i="19" s="1"/>
  <c r="B129" i="19"/>
  <c r="C129" i="19"/>
  <c r="B30" i="19"/>
  <c r="C30" i="19"/>
  <c r="B130" i="19"/>
  <c r="C130" i="19"/>
  <c r="D130" i="19" s="1"/>
  <c r="B35" i="19"/>
  <c r="C35" i="19"/>
  <c r="D35" i="19" s="1"/>
  <c r="B131" i="19"/>
  <c r="C131" i="19"/>
  <c r="B132" i="19"/>
  <c r="C132" i="19"/>
  <c r="D132" i="19" s="1"/>
  <c r="B133" i="19"/>
  <c r="C133" i="19"/>
  <c r="B134" i="19"/>
  <c r="C134" i="19"/>
  <c r="B36" i="19"/>
  <c r="C36" i="19"/>
  <c r="B34" i="19"/>
  <c r="C34" i="19"/>
  <c r="B37" i="19"/>
  <c r="C37" i="19"/>
  <c r="B135" i="19"/>
  <c r="C135" i="19"/>
  <c r="D135" i="19" s="1"/>
  <c r="B136" i="19"/>
  <c r="C136" i="19"/>
  <c r="B137" i="19"/>
  <c r="C137" i="19"/>
  <c r="B138" i="19"/>
  <c r="C138" i="19"/>
  <c r="B139" i="19"/>
  <c r="C139" i="19"/>
  <c r="D139" i="19" s="1"/>
  <c r="B38" i="19"/>
  <c r="C38" i="19"/>
  <c r="B140" i="19"/>
  <c r="C140" i="19"/>
  <c r="B141" i="19"/>
  <c r="C141" i="19"/>
  <c r="D141" i="19" s="1"/>
  <c r="B142" i="19"/>
  <c r="C142" i="19"/>
  <c r="D142" i="19" s="1"/>
  <c r="B143" i="19"/>
  <c r="C143" i="19"/>
  <c r="B144" i="19"/>
  <c r="C144" i="19"/>
  <c r="B145" i="19"/>
  <c r="C145" i="19"/>
  <c r="D145" i="19" s="1"/>
  <c r="B146" i="19"/>
  <c r="C146" i="19"/>
  <c r="D146" i="19" s="1"/>
  <c r="B147" i="19"/>
  <c r="C147" i="19"/>
  <c r="B148" i="19"/>
  <c r="C148" i="19"/>
  <c r="D148" i="19" s="1"/>
  <c r="B149" i="19"/>
  <c r="C149" i="19"/>
  <c r="B39" i="19"/>
  <c r="C39" i="19"/>
  <c r="B150" i="19"/>
  <c r="C150" i="19"/>
  <c r="B151" i="19"/>
  <c r="C151" i="19"/>
  <c r="D151" i="19" s="1"/>
  <c r="B152" i="19"/>
  <c r="C152" i="19"/>
  <c r="B153" i="19"/>
  <c r="C153" i="19"/>
  <c r="B154" i="19"/>
  <c r="C154" i="19"/>
  <c r="B155" i="19"/>
  <c r="C155" i="19"/>
  <c r="D155" i="19" s="1"/>
  <c r="B156" i="19"/>
  <c r="C156" i="19"/>
  <c r="B157" i="19"/>
  <c r="C157" i="19"/>
  <c r="B158" i="19"/>
  <c r="C158" i="19"/>
  <c r="B159" i="19"/>
  <c r="C159" i="19"/>
  <c r="B160" i="19"/>
  <c r="C160" i="19"/>
  <c r="B161" i="19"/>
  <c r="C161" i="19"/>
  <c r="D161" i="19" s="1"/>
  <c r="B162" i="19"/>
  <c r="C162" i="19"/>
  <c r="B163" i="19"/>
  <c r="C163" i="19"/>
  <c r="B164" i="19"/>
  <c r="C164" i="19"/>
  <c r="B165" i="19"/>
  <c r="C165" i="19"/>
  <c r="B166" i="19"/>
  <c r="C166" i="19"/>
  <c r="B167" i="19"/>
  <c r="C167" i="19"/>
  <c r="D167" i="19" s="1"/>
  <c r="B168" i="19"/>
  <c r="C168" i="19"/>
  <c r="B169" i="19"/>
  <c r="C169" i="19"/>
  <c r="B170" i="19"/>
  <c r="C170" i="19"/>
  <c r="B171" i="19"/>
  <c r="C171" i="19"/>
  <c r="D171" i="19" s="1"/>
  <c r="B172" i="19"/>
  <c r="C172" i="19"/>
  <c r="B173" i="19"/>
  <c r="C173" i="19"/>
  <c r="B174" i="19"/>
  <c r="C174" i="19"/>
  <c r="B175" i="19"/>
  <c r="C175" i="19"/>
  <c r="D175" i="19" s="1"/>
  <c r="B176" i="19"/>
  <c r="C176" i="19"/>
  <c r="B177" i="19"/>
  <c r="C177" i="19"/>
  <c r="B178" i="19"/>
  <c r="C178" i="19"/>
  <c r="B179" i="19"/>
  <c r="C179" i="19"/>
  <c r="B180" i="19"/>
  <c r="C180" i="19"/>
  <c r="D180" i="19" s="1"/>
  <c r="B181" i="19"/>
  <c r="C181" i="19"/>
  <c r="D181" i="19" s="1"/>
  <c r="B182" i="19"/>
  <c r="C182" i="19"/>
  <c r="B183" i="19"/>
  <c r="C183" i="19"/>
  <c r="B184" i="19"/>
  <c r="C184" i="19"/>
  <c r="D184" i="19" s="1"/>
  <c r="B185" i="19"/>
  <c r="C185" i="19"/>
  <c r="D185" i="19" s="1"/>
  <c r="B186" i="19"/>
  <c r="C186" i="19"/>
  <c r="B187" i="19"/>
  <c r="C187" i="19"/>
  <c r="D187" i="19" s="1"/>
  <c r="B188" i="19"/>
  <c r="C188" i="19"/>
  <c r="B189" i="19"/>
  <c r="C189" i="19"/>
  <c r="B190" i="19"/>
  <c r="C190" i="19"/>
  <c r="B191" i="19"/>
  <c r="C191" i="19"/>
  <c r="D191" i="19" s="1"/>
  <c r="B192" i="19"/>
  <c r="C192" i="19"/>
  <c r="B193" i="19"/>
  <c r="C193" i="19"/>
  <c r="B194" i="19"/>
  <c r="C194" i="19"/>
  <c r="B40" i="19"/>
  <c r="C40" i="19"/>
  <c r="B195" i="19"/>
  <c r="C195" i="19"/>
  <c r="D195" i="19" s="1"/>
  <c r="B196" i="19"/>
  <c r="C196" i="19"/>
  <c r="D196" i="19" s="1"/>
  <c r="B197" i="19"/>
  <c r="C197" i="19"/>
  <c r="B198" i="19"/>
  <c r="C198" i="19"/>
  <c r="D198" i="19" s="1"/>
  <c r="B199" i="19"/>
  <c r="C199" i="19"/>
  <c r="D199" i="19" s="1"/>
  <c r="B200" i="19"/>
  <c r="C200" i="19"/>
  <c r="D200" i="19" s="1"/>
  <c r="B41" i="19"/>
  <c r="C41" i="19"/>
  <c r="B201" i="19"/>
  <c r="C201" i="19"/>
  <c r="D201" i="19" s="1"/>
  <c r="B202" i="19"/>
  <c r="C202" i="19"/>
  <c r="B203" i="19"/>
  <c r="C203" i="19"/>
  <c r="B204" i="19"/>
  <c r="C204" i="19"/>
  <c r="D204" i="19" s="1"/>
  <c r="B205" i="19"/>
  <c r="C205" i="19"/>
  <c r="D205" i="19" s="1"/>
  <c r="B206" i="19"/>
  <c r="C206" i="19"/>
  <c r="B207" i="19"/>
  <c r="C207" i="19"/>
  <c r="B208" i="19"/>
  <c r="C208" i="19"/>
  <c r="B209" i="19"/>
  <c r="C209" i="19"/>
  <c r="D209" i="19" s="1"/>
  <c r="B210" i="19"/>
  <c r="C210" i="19"/>
  <c r="D210" i="19" s="1"/>
  <c r="B211" i="19"/>
  <c r="C211" i="19"/>
  <c r="B212" i="19"/>
  <c r="C212" i="19"/>
  <c r="D212" i="19" s="1"/>
  <c r="B213" i="19"/>
  <c r="C213" i="19"/>
  <c r="D213" i="19" s="1"/>
  <c r="B214" i="19"/>
  <c r="C214" i="19"/>
  <c r="D214" i="19" s="1"/>
  <c r="B215" i="19"/>
  <c r="C215" i="19"/>
  <c r="B216" i="19"/>
  <c r="C216" i="19"/>
  <c r="B217" i="19"/>
  <c r="C217" i="19"/>
  <c r="B218" i="19"/>
  <c r="C218" i="19"/>
  <c r="D218" i="19" s="1"/>
  <c r="B219" i="19"/>
  <c r="C219" i="19"/>
  <c r="D219" i="19" s="1"/>
  <c r="B220" i="19"/>
  <c r="C220" i="19"/>
  <c r="B221" i="19"/>
  <c r="C221" i="19"/>
  <c r="B222" i="19"/>
  <c r="C222" i="19"/>
  <c r="D222" i="19" s="1"/>
  <c r="B223" i="19"/>
  <c r="C223" i="19"/>
  <c r="D223" i="19" s="1"/>
  <c r="B224" i="19"/>
  <c r="C224" i="19"/>
  <c r="B225" i="19"/>
  <c r="C225" i="19"/>
  <c r="B226" i="19"/>
  <c r="C226" i="19"/>
  <c r="D226" i="19" s="1"/>
  <c r="B227" i="19"/>
  <c r="C227" i="19"/>
  <c r="B228" i="19"/>
  <c r="C228" i="19"/>
  <c r="D228" i="19" s="1"/>
  <c r="B229" i="19"/>
  <c r="C229" i="19"/>
  <c r="D229" i="19" s="1"/>
  <c r="B230" i="19"/>
  <c r="C230" i="19"/>
  <c r="D230" i="19" s="1"/>
  <c r="B231" i="19"/>
  <c r="C231" i="19"/>
  <c r="B232" i="19"/>
  <c r="C232" i="19"/>
  <c r="D232" i="19" s="1"/>
  <c r="B233" i="19"/>
  <c r="C233" i="19"/>
  <c r="D233" i="19" s="1"/>
  <c r="B234" i="19"/>
  <c r="C234" i="19"/>
  <c r="D234" i="19" s="1"/>
  <c r="B235" i="19"/>
  <c r="C235" i="19"/>
  <c r="B236" i="19"/>
  <c r="C236" i="19"/>
  <c r="B237" i="19"/>
  <c r="C237" i="19"/>
  <c r="B238" i="19"/>
  <c r="C238" i="19"/>
  <c r="D238" i="19" s="1"/>
  <c r="B239" i="19"/>
  <c r="C239" i="19"/>
  <c r="D239" i="19" s="1"/>
  <c r="B240" i="19"/>
  <c r="C240" i="19"/>
  <c r="B241" i="19"/>
  <c r="C241" i="19"/>
  <c r="B242" i="19"/>
  <c r="C242" i="19"/>
  <c r="B243" i="19"/>
  <c r="C243" i="19"/>
  <c r="B42" i="19"/>
  <c r="C42" i="19"/>
  <c r="D42" i="19" s="1"/>
  <c r="B244" i="19"/>
  <c r="C244" i="19"/>
  <c r="D244" i="19" s="1"/>
  <c r="B245" i="19"/>
  <c r="C245" i="19"/>
  <c r="B246" i="19"/>
  <c r="C246" i="19"/>
  <c r="B247" i="19"/>
  <c r="C247" i="19"/>
  <c r="B248" i="19"/>
  <c r="C248" i="19"/>
  <c r="D248" i="19" s="1"/>
  <c r="B249" i="19"/>
  <c r="C249" i="19"/>
  <c r="D249" i="19" s="1"/>
  <c r="B250" i="19"/>
  <c r="C250" i="19"/>
  <c r="B251" i="19"/>
  <c r="C251" i="19"/>
  <c r="B252" i="19"/>
  <c r="C252" i="19"/>
  <c r="B253" i="19"/>
  <c r="C253" i="19"/>
  <c r="D253" i="19" s="1"/>
  <c r="B254" i="19"/>
  <c r="C254" i="19"/>
  <c r="D254" i="19" s="1"/>
  <c r="B255" i="19"/>
  <c r="C255" i="19"/>
  <c r="B256" i="19"/>
  <c r="C256" i="19"/>
  <c r="B257" i="19"/>
  <c r="C257" i="19"/>
  <c r="B258" i="19"/>
  <c r="C258" i="19"/>
  <c r="B259" i="19"/>
  <c r="C259" i="19"/>
  <c r="D259" i="19" s="1"/>
  <c r="B260" i="19"/>
  <c r="C260" i="19"/>
  <c r="D260" i="19" s="1"/>
  <c r="B261" i="19"/>
  <c r="C261" i="19"/>
  <c r="B262" i="19"/>
  <c r="C262" i="19"/>
  <c r="B263" i="19"/>
  <c r="C263" i="19"/>
  <c r="B264" i="19"/>
  <c r="C264" i="19"/>
  <c r="D264" i="19" s="1"/>
  <c r="B265" i="19"/>
  <c r="C265" i="19"/>
  <c r="D265" i="19" s="1"/>
  <c r="B266" i="19"/>
  <c r="C266" i="19"/>
  <c r="B267" i="19"/>
  <c r="C267" i="19"/>
  <c r="D267" i="19" s="1"/>
  <c r="B268" i="19"/>
  <c r="C268" i="19"/>
  <c r="D268" i="19" s="1"/>
  <c r="B269" i="19"/>
  <c r="C269" i="19"/>
  <c r="D269" i="19" s="1"/>
  <c r="B270" i="19"/>
  <c r="C270" i="19"/>
  <c r="B271" i="19"/>
  <c r="C271" i="19"/>
  <c r="B272" i="19"/>
  <c r="C272" i="19"/>
  <c r="B273" i="19"/>
  <c r="C273" i="19"/>
  <c r="D273" i="19" s="1"/>
  <c r="B274" i="19"/>
  <c r="C274" i="19"/>
  <c r="D274" i="19" s="1"/>
  <c r="B275" i="19"/>
  <c r="C275" i="19"/>
  <c r="B276" i="19"/>
  <c r="C276" i="19"/>
  <c r="B277" i="19"/>
  <c r="C277" i="19"/>
  <c r="D277" i="19" s="1"/>
  <c r="B278" i="19"/>
  <c r="C278" i="19"/>
  <c r="D278" i="19" s="1"/>
  <c r="B279" i="19"/>
  <c r="C279" i="19"/>
  <c r="B280" i="19"/>
  <c r="C280" i="19"/>
  <c r="B281" i="19"/>
  <c r="C281" i="19"/>
  <c r="D281" i="19" s="1"/>
  <c r="B282" i="19"/>
  <c r="C282" i="19"/>
  <c r="D282" i="19" s="1"/>
  <c r="B283" i="19"/>
  <c r="C283" i="19"/>
  <c r="B284" i="19"/>
  <c r="C284" i="19"/>
  <c r="D284" i="19" s="1"/>
  <c r="B285" i="19"/>
  <c r="C285" i="19"/>
  <c r="D285" i="19" s="1"/>
  <c r="B286" i="19"/>
  <c r="C286" i="19"/>
  <c r="B287" i="19"/>
  <c r="C287" i="19"/>
  <c r="B288" i="19"/>
  <c r="C288" i="19"/>
  <c r="B289" i="19"/>
  <c r="C289" i="19"/>
  <c r="B290" i="19"/>
  <c r="C290" i="19"/>
  <c r="D290" i="19" s="1"/>
  <c r="B291" i="19"/>
  <c r="C291" i="19"/>
  <c r="D291" i="19" s="1"/>
  <c r="B292" i="19"/>
  <c r="C292" i="19"/>
  <c r="B293" i="19"/>
  <c r="C293" i="19"/>
  <c r="B294" i="19"/>
  <c r="C294" i="19"/>
  <c r="D294" i="19" s="1"/>
  <c r="B295" i="19"/>
  <c r="C295" i="19"/>
  <c r="D295" i="19" s="1"/>
  <c r="B296" i="19"/>
  <c r="C296" i="19"/>
  <c r="B297" i="19"/>
  <c r="C297" i="19"/>
  <c r="B298" i="19"/>
  <c r="C298" i="19"/>
  <c r="D298" i="19" s="1"/>
  <c r="B299" i="19"/>
  <c r="C299" i="19"/>
  <c r="B300" i="19"/>
  <c r="C300" i="19"/>
  <c r="D300" i="19" s="1"/>
  <c r="B301" i="19"/>
  <c r="C301" i="19"/>
  <c r="D301" i="19" s="1"/>
  <c r="B302" i="19"/>
  <c r="C302" i="19"/>
  <c r="D302" i="19" s="1"/>
  <c r="B303" i="19"/>
  <c r="C303" i="19"/>
  <c r="B304" i="19"/>
  <c r="C304" i="19"/>
  <c r="B305" i="19"/>
  <c r="C305" i="19"/>
  <c r="D305" i="19" s="1"/>
  <c r="B306" i="19"/>
  <c r="C306" i="19"/>
  <c r="B307" i="19"/>
  <c r="C307" i="19"/>
  <c r="D307" i="19" s="1"/>
  <c r="B308" i="19"/>
  <c r="C308" i="19"/>
  <c r="D308" i="19" s="1"/>
  <c r="B309" i="19"/>
  <c r="C309" i="19"/>
  <c r="D309" i="19" s="1"/>
  <c r="B310" i="19"/>
  <c r="C310" i="19"/>
  <c r="D310" i="19" s="1"/>
  <c r="B311" i="19"/>
  <c r="C311" i="19"/>
  <c r="B312" i="19"/>
  <c r="C312" i="19"/>
  <c r="B313" i="19"/>
  <c r="C313" i="19"/>
  <c r="B314" i="19"/>
  <c r="C314" i="19"/>
  <c r="D314" i="19" s="1"/>
  <c r="B315" i="19"/>
  <c r="C315" i="19"/>
  <c r="B316" i="19"/>
  <c r="C316" i="19"/>
  <c r="D316" i="19" s="1"/>
  <c r="B317" i="19"/>
  <c r="C317" i="19"/>
  <c r="D317" i="19" s="1"/>
  <c r="B318" i="19"/>
  <c r="C318" i="19"/>
  <c r="D318" i="19" s="1"/>
  <c r="B319" i="19"/>
  <c r="C319" i="19"/>
  <c r="B320" i="19"/>
  <c r="C320" i="19"/>
  <c r="B321" i="19"/>
  <c r="C321" i="19"/>
  <c r="D321" i="19" s="1"/>
  <c r="B322" i="19"/>
  <c r="C322" i="19"/>
  <c r="B323" i="19"/>
  <c r="C323" i="19"/>
  <c r="D323" i="19" s="1"/>
  <c r="B324" i="19"/>
  <c r="C324" i="19"/>
  <c r="D324" i="19" s="1"/>
  <c r="B325" i="19"/>
  <c r="C325" i="19"/>
  <c r="D325" i="19" s="1"/>
  <c r="B326" i="19"/>
  <c r="C326" i="19"/>
  <c r="D326" i="19" s="1"/>
  <c r="B327" i="19"/>
  <c r="C327" i="19"/>
  <c r="B328" i="19"/>
  <c r="C328" i="19"/>
  <c r="B329" i="19"/>
  <c r="C329" i="19"/>
  <c r="B330" i="19"/>
  <c r="C330" i="19"/>
  <c r="D330" i="19" s="1"/>
  <c r="B331" i="19"/>
  <c r="C331" i="19"/>
  <c r="D331" i="19" s="1"/>
  <c r="B332" i="19"/>
  <c r="C332" i="19"/>
  <c r="B333" i="19"/>
  <c r="C333" i="19"/>
  <c r="B334" i="19"/>
  <c r="C334" i="19"/>
  <c r="D334" i="19" s="1"/>
  <c r="B335" i="19"/>
  <c r="C335" i="19"/>
  <c r="B336" i="19"/>
  <c r="C336" i="19"/>
  <c r="D336" i="19" s="1"/>
  <c r="B337" i="19"/>
  <c r="C337" i="19"/>
  <c r="D337" i="19" s="1"/>
  <c r="B338" i="19"/>
  <c r="C338" i="19"/>
  <c r="D338" i="19" s="1"/>
  <c r="B339" i="19"/>
  <c r="C339" i="19"/>
  <c r="D339" i="19" s="1"/>
  <c r="B340" i="19"/>
  <c r="C340" i="19"/>
  <c r="B341" i="19"/>
  <c r="C341" i="19"/>
  <c r="D341" i="19" s="1"/>
  <c r="B342" i="19"/>
  <c r="C342" i="19"/>
  <c r="D342" i="19" s="1"/>
  <c r="B343" i="19"/>
  <c r="C343" i="19"/>
  <c r="B344" i="19"/>
  <c r="C344" i="19"/>
  <c r="D344" i="19" s="1"/>
  <c r="B345" i="19"/>
  <c r="C345" i="19"/>
  <c r="D345" i="19" s="1"/>
  <c r="B346" i="19"/>
  <c r="C346" i="19"/>
  <c r="B347" i="19"/>
  <c r="C347" i="19"/>
  <c r="B348" i="19"/>
  <c r="C348" i="19"/>
  <c r="D348" i="19" s="1"/>
  <c r="B349" i="19"/>
  <c r="C349" i="19"/>
  <c r="D349" i="19" s="1"/>
  <c r="B350" i="19"/>
  <c r="C350" i="19"/>
  <c r="B351" i="19"/>
  <c r="C351" i="19"/>
  <c r="B352" i="19"/>
  <c r="C352" i="19"/>
  <c r="D352" i="19" s="1"/>
  <c r="C2" i="19"/>
  <c r="B2" i="19"/>
  <c r="D2" i="19" s="1"/>
  <c r="D43" i="19"/>
  <c r="D3" i="19"/>
  <c r="D45" i="19"/>
  <c r="D5" i="19"/>
  <c r="D47" i="19"/>
  <c r="D48" i="19"/>
  <c r="D50" i="19"/>
  <c r="D52" i="19"/>
  <c r="D10" i="19"/>
  <c r="D53" i="19"/>
  <c r="D55" i="19"/>
  <c r="D57" i="19"/>
  <c r="D58" i="19"/>
  <c r="D11" i="19"/>
  <c r="D61" i="19"/>
  <c r="D62" i="19"/>
  <c r="D64" i="19"/>
  <c r="D66" i="19"/>
  <c r="D14" i="19"/>
  <c r="D68" i="19"/>
  <c r="D70" i="19"/>
  <c r="D71" i="19"/>
  <c r="D72" i="19"/>
  <c r="D75" i="19"/>
  <c r="D76" i="19"/>
  <c r="D22" i="19"/>
  <c r="D77" i="19"/>
  <c r="D78" i="19"/>
  <c r="D79" i="19"/>
  <c r="D23" i="19"/>
  <c r="D83" i="19"/>
  <c r="D84" i="19"/>
  <c r="D15" i="19"/>
  <c r="D26" i="19"/>
  <c r="D85" i="19"/>
  <c r="D86" i="19"/>
  <c r="D27" i="19"/>
  <c r="D24" i="19"/>
  <c r="D87" i="19"/>
  <c r="D90" i="19"/>
  <c r="D92" i="19"/>
  <c r="D93" i="19"/>
  <c r="D96" i="19"/>
  <c r="D97" i="19"/>
  <c r="D29" i="19"/>
  <c r="D98" i="19"/>
  <c r="D99" i="19"/>
  <c r="D100" i="19"/>
  <c r="D101" i="19"/>
  <c r="D103" i="19"/>
  <c r="D21" i="19"/>
  <c r="D106" i="19"/>
  <c r="D107" i="19"/>
  <c r="D110" i="19"/>
  <c r="D111" i="19"/>
  <c r="D112" i="19"/>
  <c r="D113" i="19"/>
  <c r="D114" i="19"/>
  <c r="D28" i="19"/>
  <c r="D115" i="19"/>
  <c r="D116" i="19"/>
  <c r="D32" i="19"/>
  <c r="D117" i="19"/>
  <c r="D120" i="19"/>
  <c r="D124" i="19"/>
  <c r="D33" i="19"/>
  <c r="D127" i="19"/>
  <c r="D30" i="19"/>
  <c r="D133" i="19"/>
  <c r="D37" i="19"/>
  <c r="D136" i="19"/>
  <c r="D138" i="19"/>
  <c r="D140" i="19"/>
  <c r="D143" i="19"/>
  <c r="D144" i="19"/>
  <c r="D149" i="19"/>
  <c r="D150" i="19"/>
  <c r="D152" i="19"/>
  <c r="D156" i="19"/>
  <c r="D157" i="19"/>
  <c r="D160" i="19"/>
  <c r="D164" i="19"/>
  <c r="D166" i="19"/>
  <c r="D168" i="19"/>
  <c r="D170" i="19"/>
  <c r="D172" i="19"/>
  <c r="D176" i="19"/>
  <c r="D177" i="19"/>
  <c r="D182" i="19"/>
  <c r="D183" i="19"/>
  <c r="D188" i="19"/>
  <c r="D192" i="19"/>
  <c r="D193" i="19"/>
  <c r="D197" i="19"/>
  <c r="D202" i="19"/>
  <c r="D206" i="19"/>
  <c r="D211" i="19"/>
  <c r="D215" i="19"/>
  <c r="D221" i="19"/>
  <c r="D227" i="19"/>
  <c r="D231" i="19"/>
  <c r="D235" i="19"/>
  <c r="D242" i="19"/>
  <c r="D245" i="19"/>
  <c r="D250" i="19"/>
  <c r="D257" i="19"/>
  <c r="D261" i="19"/>
  <c r="D266" i="19"/>
  <c r="D270" i="19"/>
  <c r="D275" i="19"/>
  <c r="D280" i="19"/>
  <c r="D289" i="19"/>
  <c r="D293" i="19"/>
  <c r="D297" i="19"/>
  <c r="D306" i="19"/>
  <c r="D313" i="19"/>
  <c r="D322" i="19"/>
  <c r="D329" i="19"/>
  <c r="D333" i="19"/>
  <c r="D340" i="19"/>
  <c r="D347" i="19"/>
  <c r="D351" i="19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2" i="18"/>
  <c r="C551" i="18"/>
  <c r="C552" i="18"/>
  <c r="C553" i="18"/>
  <c r="C554" i="18"/>
  <c r="B44" i="18"/>
  <c r="B45" i="18"/>
  <c r="B46" i="18"/>
  <c r="B4" i="18"/>
  <c r="B47" i="18"/>
  <c r="B48" i="18"/>
  <c r="B49" i="18"/>
  <c r="B50" i="18"/>
  <c r="B3" i="18"/>
  <c r="B51" i="18"/>
  <c r="B52" i="18"/>
  <c r="B8" i="18"/>
  <c r="B5" i="18"/>
  <c r="B53" i="18"/>
  <c r="B54" i="18"/>
  <c r="B55" i="18"/>
  <c r="B56" i="18"/>
  <c r="B7" i="18"/>
  <c r="B6" i="18"/>
  <c r="B57" i="18"/>
  <c r="B58" i="18"/>
  <c r="B59" i="18"/>
  <c r="B60" i="18"/>
  <c r="B61" i="18"/>
  <c r="B10" i="18"/>
  <c r="B62" i="18"/>
  <c r="B63" i="18"/>
  <c r="B64" i="18"/>
  <c r="B65" i="18"/>
  <c r="B66" i="18"/>
  <c r="B9" i="18"/>
  <c r="B67" i="18"/>
  <c r="B68" i="18"/>
  <c r="B69" i="18"/>
  <c r="B70" i="18"/>
  <c r="B14" i="18"/>
  <c r="B71" i="18"/>
  <c r="B17" i="18"/>
  <c r="B72" i="18"/>
  <c r="B73" i="18"/>
  <c r="B25" i="18"/>
  <c r="B15" i="18"/>
  <c r="B11" i="18"/>
  <c r="B74" i="18"/>
  <c r="B19" i="18"/>
  <c r="B13" i="18"/>
  <c r="B20" i="18"/>
  <c r="B75" i="18"/>
  <c r="B76" i="18"/>
  <c r="B22" i="18"/>
  <c r="B77" i="18"/>
  <c r="B78" i="18"/>
  <c r="B79" i="18"/>
  <c r="B80" i="18"/>
  <c r="B18" i="18"/>
  <c r="B81" i="18"/>
  <c r="B12" i="18"/>
  <c r="B27" i="18"/>
  <c r="B82" i="18"/>
  <c r="B29" i="18"/>
  <c r="B83" i="18"/>
  <c r="B21" i="18"/>
  <c r="B84" i="18"/>
  <c r="B26" i="18"/>
  <c r="B85" i="18"/>
  <c r="B86" i="18"/>
  <c r="B87" i="18"/>
  <c r="B88" i="18"/>
  <c r="B89" i="18"/>
  <c r="B16" i="18"/>
  <c r="B90" i="18"/>
  <c r="B91" i="18"/>
  <c r="B92" i="18"/>
  <c r="B93" i="18"/>
  <c r="B94" i="18"/>
  <c r="B95" i="18"/>
  <c r="B96" i="18"/>
  <c r="B97" i="18"/>
  <c r="B98" i="18"/>
  <c r="B99" i="18"/>
  <c r="B100" i="18"/>
  <c r="B101" i="18"/>
  <c r="B102" i="18"/>
  <c r="B24" i="18"/>
  <c r="B23" i="18"/>
  <c r="B103" i="18"/>
  <c r="B104" i="18"/>
  <c r="B30" i="18"/>
  <c r="B105" i="18"/>
  <c r="B106" i="18"/>
  <c r="B107" i="18"/>
  <c r="B108" i="18"/>
  <c r="B109" i="18"/>
  <c r="B110" i="18"/>
  <c r="B32" i="18"/>
  <c r="B111" i="18"/>
  <c r="B112" i="18"/>
  <c r="B35" i="18"/>
  <c r="B113" i="18"/>
  <c r="B114" i="18"/>
  <c r="B115" i="18"/>
  <c r="B116" i="18"/>
  <c r="B117" i="18"/>
  <c r="B118" i="18"/>
  <c r="B119" i="18"/>
  <c r="B120" i="18"/>
  <c r="B121" i="18"/>
  <c r="B122" i="18"/>
  <c r="B123" i="18"/>
  <c r="B124" i="18"/>
  <c r="B125" i="18"/>
  <c r="B38" i="18"/>
  <c r="B126" i="18"/>
  <c r="B127" i="18"/>
  <c r="B28" i="18"/>
  <c r="B39" i="18"/>
  <c r="B128" i="18"/>
  <c r="B129" i="18"/>
  <c r="B33" i="18"/>
  <c r="B130" i="18"/>
  <c r="B131" i="18"/>
  <c r="B132" i="18"/>
  <c r="B36" i="18"/>
  <c r="B40" i="18"/>
  <c r="B133" i="18"/>
  <c r="B134" i="18"/>
  <c r="B135" i="18"/>
  <c r="B136" i="18"/>
  <c r="B137" i="18"/>
  <c r="B138" i="18"/>
  <c r="B139" i="18"/>
  <c r="B140" i="18"/>
  <c r="B34" i="18"/>
  <c r="B141" i="18"/>
  <c r="B142" i="18"/>
  <c r="B143" i="18"/>
  <c r="B144" i="18"/>
  <c r="B145" i="18"/>
  <c r="B146" i="18"/>
  <c r="B147" i="18"/>
  <c r="B148" i="18"/>
  <c r="B149" i="18"/>
  <c r="B150" i="18"/>
  <c r="B151" i="18"/>
  <c r="B37" i="18"/>
  <c r="B152" i="18"/>
  <c r="B153" i="18"/>
  <c r="B41" i="18"/>
  <c r="B154" i="18"/>
  <c r="B155" i="18"/>
  <c r="B156" i="18"/>
  <c r="B157" i="18"/>
  <c r="B43" i="18"/>
  <c r="B31" i="18"/>
  <c r="B158" i="18"/>
  <c r="B159" i="18"/>
  <c r="B160" i="18"/>
  <c r="B161" i="18"/>
  <c r="B162" i="18"/>
  <c r="B163" i="18"/>
  <c r="B164" i="18"/>
  <c r="B165" i="18"/>
  <c r="B42" i="18"/>
  <c r="B166" i="18"/>
  <c r="B167" i="18"/>
  <c r="B168" i="18"/>
  <c r="B169" i="18"/>
  <c r="B170" i="18"/>
  <c r="B171" i="18"/>
  <c r="B172" i="18"/>
  <c r="B173" i="18"/>
  <c r="B174" i="18"/>
  <c r="B175" i="18"/>
  <c r="B176" i="18"/>
  <c r="B177" i="18"/>
  <c r="B178" i="18"/>
  <c r="B179" i="18"/>
  <c r="B180" i="18"/>
  <c r="B181" i="18"/>
  <c r="B182" i="18"/>
  <c r="B183" i="18"/>
  <c r="B184" i="18"/>
  <c r="B185" i="18"/>
  <c r="B186" i="18"/>
  <c r="B187" i="18"/>
  <c r="B188" i="18"/>
  <c r="B189" i="18"/>
  <c r="B190" i="18"/>
  <c r="B191" i="18"/>
  <c r="B192" i="18"/>
  <c r="B193" i="18"/>
  <c r="B194" i="18"/>
  <c r="B195" i="18"/>
  <c r="B196" i="18"/>
  <c r="B197" i="18"/>
  <c r="B198" i="18"/>
  <c r="B199" i="18"/>
  <c r="B200" i="18"/>
  <c r="B201" i="18"/>
  <c r="B202" i="18"/>
  <c r="B203" i="18"/>
  <c r="B204" i="18"/>
  <c r="B205" i="18"/>
  <c r="B206" i="18"/>
  <c r="B207" i="18"/>
  <c r="B208" i="18"/>
  <c r="B209" i="18"/>
  <c r="B210" i="18"/>
  <c r="B211" i="18"/>
  <c r="B212" i="18"/>
  <c r="B213" i="18"/>
  <c r="B214" i="18"/>
  <c r="B215" i="18"/>
  <c r="B216" i="18"/>
  <c r="B217" i="18"/>
  <c r="B218" i="18"/>
  <c r="B219" i="18"/>
  <c r="B220" i="18"/>
  <c r="B221" i="18"/>
  <c r="B222" i="18"/>
  <c r="B223" i="18"/>
  <c r="B224" i="18"/>
  <c r="B225" i="18"/>
  <c r="B226" i="18"/>
  <c r="B227" i="18"/>
  <c r="B228" i="18"/>
  <c r="B229" i="18"/>
  <c r="B230" i="18"/>
  <c r="B231" i="18"/>
  <c r="B232" i="18"/>
  <c r="B233" i="18"/>
  <c r="B234" i="18"/>
  <c r="B235" i="18"/>
  <c r="B236" i="18"/>
  <c r="B237" i="18"/>
  <c r="B238" i="18"/>
  <c r="B239" i="18"/>
  <c r="B240" i="18"/>
  <c r="B241" i="18"/>
  <c r="B242" i="18"/>
  <c r="B243" i="18"/>
  <c r="B244" i="18"/>
  <c r="B245" i="18"/>
  <c r="B246" i="18"/>
  <c r="B247" i="18"/>
  <c r="B248" i="18"/>
  <c r="B249" i="18"/>
  <c r="B250" i="18"/>
  <c r="B251" i="18"/>
  <c r="B252" i="18"/>
  <c r="B253" i="18"/>
  <c r="B254" i="18"/>
  <c r="B255" i="18"/>
  <c r="B256" i="18"/>
  <c r="B257" i="18"/>
  <c r="B258" i="18"/>
  <c r="B259" i="18"/>
  <c r="B260" i="18"/>
  <c r="B261" i="18"/>
  <c r="B262" i="18"/>
  <c r="B263" i="18"/>
  <c r="B264" i="18"/>
  <c r="B265" i="18"/>
  <c r="B266" i="18"/>
  <c r="B267" i="18"/>
  <c r="B268" i="18"/>
  <c r="B269" i="18"/>
  <c r="B270" i="18"/>
  <c r="B271" i="18"/>
  <c r="B272" i="18"/>
  <c r="B273" i="18"/>
  <c r="B274" i="18"/>
  <c r="B275" i="18"/>
  <c r="B276" i="18"/>
  <c r="B277" i="18"/>
  <c r="B278" i="18"/>
  <c r="B279" i="18"/>
  <c r="B280" i="18"/>
  <c r="B281" i="18"/>
  <c r="B282" i="18"/>
  <c r="B283" i="18"/>
  <c r="B284" i="18"/>
  <c r="B285" i="18"/>
  <c r="B286" i="18"/>
  <c r="B287" i="18"/>
  <c r="B288" i="18"/>
  <c r="B289" i="18"/>
  <c r="B290" i="18"/>
  <c r="B291" i="18"/>
  <c r="B292" i="18"/>
  <c r="B293" i="18"/>
  <c r="B294" i="18"/>
  <c r="B295" i="18"/>
  <c r="B296" i="18"/>
  <c r="B297" i="18"/>
  <c r="B298" i="18"/>
  <c r="B299" i="18"/>
  <c r="B300" i="18"/>
  <c r="B301" i="18"/>
  <c r="B302" i="18"/>
  <c r="B303" i="18"/>
  <c r="B304" i="18"/>
  <c r="B305" i="18"/>
  <c r="B306" i="18"/>
  <c r="B307" i="18"/>
  <c r="B308" i="18"/>
  <c r="B309" i="18"/>
  <c r="B310" i="18"/>
  <c r="B311" i="18"/>
  <c r="B312" i="18"/>
  <c r="B313" i="18"/>
  <c r="B314" i="18"/>
  <c r="B315" i="18"/>
  <c r="B316" i="18"/>
  <c r="B317" i="18"/>
  <c r="B318" i="18"/>
  <c r="B319" i="18"/>
  <c r="B320" i="18"/>
  <c r="B321" i="18"/>
  <c r="B322" i="18"/>
  <c r="B323" i="18"/>
  <c r="B324" i="18"/>
  <c r="B325" i="18"/>
  <c r="B326" i="18"/>
  <c r="B327" i="18"/>
  <c r="B328" i="18"/>
  <c r="B329" i="18"/>
  <c r="B330" i="18"/>
  <c r="B331" i="18"/>
  <c r="B332" i="18"/>
  <c r="B333" i="18"/>
  <c r="B334" i="18"/>
  <c r="B335" i="18"/>
  <c r="B336" i="18"/>
  <c r="B337" i="18"/>
  <c r="B338" i="18"/>
  <c r="B339" i="18"/>
  <c r="B340" i="18"/>
  <c r="B341" i="18"/>
  <c r="B342" i="18"/>
  <c r="B343" i="18"/>
  <c r="B344" i="18"/>
  <c r="B345" i="18"/>
  <c r="B346" i="18"/>
  <c r="B347" i="18"/>
  <c r="B348" i="18"/>
  <c r="B349" i="18"/>
  <c r="B350" i="18"/>
  <c r="B351" i="18"/>
  <c r="B352" i="18"/>
  <c r="B353" i="18"/>
  <c r="B354" i="18"/>
  <c r="B355" i="18"/>
  <c r="B356" i="18"/>
  <c r="B357" i="18"/>
  <c r="B358" i="18"/>
  <c r="B359" i="18"/>
  <c r="B360" i="18"/>
  <c r="B361" i="18"/>
  <c r="B362" i="18"/>
  <c r="B363" i="18"/>
  <c r="B364" i="18"/>
  <c r="B365" i="18"/>
  <c r="B366" i="18"/>
  <c r="B367" i="18"/>
  <c r="B368" i="18"/>
  <c r="B369" i="18"/>
  <c r="B370" i="18"/>
  <c r="B371" i="18"/>
  <c r="B372" i="18"/>
  <c r="B373" i="18"/>
  <c r="B374" i="18"/>
  <c r="B375" i="18"/>
  <c r="B376" i="18"/>
  <c r="B377" i="18"/>
  <c r="B378" i="18"/>
  <c r="B379" i="18"/>
  <c r="B380" i="18"/>
  <c r="B381" i="18"/>
  <c r="B382" i="18"/>
  <c r="B383" i="18"/>
  <c r="B384" i="18"/>
  <c r="B385" i="18"/>
  <c r="B386" i="18"/>
  <c r="B387" i="18"/>
  <c r="B388" i="18"/>
  <c r="B389" i="18"/>
  <c r="B390" i="18"/>
  <c r="B391" i="18"/>
  <c r="B392" i="18"/>
  <c r="B393" i="18"/>
  <c r="B394" i="18"/>
  <c r="B395" i="18"/>
  <c r="B396" i="18"/>
  <c r="B397" i="18"/>
  <c r="B398" i="18"/>
  <c r="B399" i="18"/>
  <c r="B400" i="18"/>
  <c r="B401" i="18"/>
  <c r="B402" i="18"/>
  <c r="B403" i="18"/>
  <c r="B404" i="18"/>
  <c r="B405" i="18"/>
  <c r="B406" i="18"/>
  <c r="B407" i="18"/>
  <c r="B408" i="18"/>
  <c r="B409" i="18"/>
  <c r="B410" i="18"/>
  <c r="B411" i="18"/>
  <c r="B412" i="18"/>
  <c r="B413" i="18"/>
  <c r="B414" i="18"/>
  <c r="B415" i="18"/>
  <c r="B416" i="18"/>
  <c r="B417" i="18"/>
  <c r="B418" i="18"/>
  <c r="B419" i="18"/>
  <c r="B420" i="18"/>
  <c r="B421" i="18"/>
  <c r="B422" i="18"/>
  <c r="B423" i="18"/>
  <c r="B424" i="18"/>
  <c r="B425" i="18"/>
  <c r="B426" i="18"/>
  <c r="B427" i="18"/>
  <c r="B428" i="18"/>
  <c r="B429" i="18"/>
  <c r="B430" i="18"/>
  <c r="B431" i="18"/>
  <c r="B432" i="18"/>
  <c r="B433" i="18"/>
  <c r="B434" i="18"/>
  <c r="B435" i="18"/>
  <c r="B436" i="18"/>
  <c r="B437" i="18"/>
  <c r="B438" i="18"/>
  <c r="B439" i="18"/>
  <c r="B440" i="18"/>
  <c r="B441" i="18"/>
  <c r="B442" i="18"/>
  <c r="B443" i="18"/>
  <c r="B444" i="18"/>
  <c r="B445" i="18"/>
  <c r="B446" i="18"/>
  <c r="B447" i="18"/>
  <c r="B448" i="18"/>
  <c r="B449" i="18"/>
  <c r="B450" i="18"/>
  <c r="B451" i="18"/>
  <c r="B452" i="18"/>
  <c r="B453" i="18"/>
  <c r="B454" i="18"/>
  <c r="B455" i="18"/>
  <c r="B456" i="18"/>
  <c r="B457" i="18"/>
  <c r="B458" i="18"/>
  <c r="B459" i="18"/>
  <c r="B460" i="18"/>
  <c r="B461" i="18"/>
  <c r="B462" i="18"/>
  <c r="B463" i="18"/>
  <c r="B464" i="18"/>
  <c r="B465" i="18"/>
  <c r="B466" i="18"/>
  <c r="B467" i="18"/>
  <c r="B468" i="18"/>
  <c r="B469" i="18"/>
  <c r="B470" i="18"/>
  <c r="B471" i="18"/>
  <c r="B472" i="18"/>
  <c r="B473" i="18"/>
  <c r="B474" i="18"/>
  <c r="B475" i="18"/>
  <c r="B476" i="18"/>
  <c r="B477" i="18"/>
  <c r="B478" i="18"/>
  <c r="B479" i="18"/>
  <c r="B480" i="18"/>
  <c r="B481" i="18"/>
  <c r="B482" i="18"/>
  <c r="B483" i="18"/>
  <c r="B484" i="18"/>
  <c r="B485" i="18"/>
  <c r="B486" i="18"/>
  <c r="B487" i="18"/>
  <c r="B488" i="18"/>
  <c r="B489" i="18"/>
  <c r="B490" i="18"/>
  <c r="B491" i="18"/>
  <c r="B492" i="18"/>
  <c r="B493" i="18"/>
  <c r="B494" i="18"/>
  <c r="B495" i="18"/>
  <c r="B496" i="18"/>
  <c r="B497" i="18"/>
  <c r="B498" i="18"/>
  <c r="B499" i="18"/>
  <c r="B500" i="18"/>
  <c r="B501" i="18"/>
  <c r="B502" i="18"/>
  <c r="B503" i="18"/>
  <c r="B504" i="18"/>
  <c r="B505" i="18"/>
  <c r="B506" i="18"/>
  <c r="B507" i="18"/>
  <c r="B508" i="18"/>
  <c r="B509" i="18"/>
  <c r="B510" i="18"/>
  <c r="B511" i="18"/>
  <c r="B512" i="18"/>
  <c r="B513" i="18"/>
  <c r="B514" i="18"/>
  <c r="B515" i="18"/>
  <c r="B516" i="18"/>
  <c r="B517" i="18"/>
  <c r="B518" i="18"/>
  <c r="B519" i="18"/>
  <c r="B520" i="18"/>
  <c r="B521" i="18"/>
  <c r="B522" i="18"/>
  <c r="B523" i="18"/>
  <c r="B524" i="18"/>
  <c r="B525" i="18"/>
  <c r="B526" i="18"/>
  <c r="B527" i="18"/>
  <c r="B528" i="18"/>
  <c r="B529" i="18"/>
  <c r="B530" i="18"/>
  <c r="B531" i="18"/>
  <c r="B532" i="18"/>
  <c r="B533" i="18"/>
  <c r="B534" i="18"/>
  <c r="B535" i="18"/>
  <c r="B536" i="18"/>
  <c r="B537" i="18"/>
  <c r="B538" i="18"/>
  <c r="B539" i="18"/>
  <c r="B540" i="18"/>
  <c r="B541" i="18"/>
  <c r="B542" i="18"/>
  <c r="B543" i="18"/>
  <c r="B544" i="18"/>
  <c r="B545" i="18"/>
  <c r="B546" i="18"/>
  <c r="B547" i="18"/>
  <c r="B548" i="18"/>
  <c r="B549" i="18"/>
  <c r="B550" i="18"/>
  <c r="B551" i="18"/>
  <c r="D551" i="18" s="1"/>
  <c r="B552" i="18"/>
  <c r="D552" i="18" s="1"/>
  <c r="B553" i="18"/>
  <c r="D553" i="18" s="1"/>
  <c r="B554" i="18"/>
  <c r="D554" i="18" s="1"/>
  <c r="B2" i="18"/>
  <c r="C44" i="18"/>
  <c r="C45" i="18"/>
  <c r="C46" i="18"/>
  <c r="C4" i="18"/>
  <c r="C47" i="18"/>
  <c r="C48" i="18"/>
  <c r="C49" i="18"/>
  <c r="C50" i="18"/>
  <c r="C3" i="18"/>
  <c r="C51" i="18"/>
  <c r="C52" i="18"/>
  <c r="C8" i="18"/>
  <c r="C5" i="18"/>
  <c r="C53" i="18"/>
  <c r="C54" i="18"/>
  <c r="C55" i="18"/>
  <c r="C56" i="18"/>
  <c r="C7" i="18"/>
  <c r="C6" i="18"/>
  <c r="C57" i="18"/>
  <c r="C58" i="18"/>
  <c r="C59" i="18"/>
  <c r="C60" i="18"/>
  <c r="C61" i="18"/>
  <c r="C10" i="18"/>
  <c r="C62" i="18"/>
  <c r="C63" i="18"/>
  <c r="C64" i="18"/>
  <c r="C65" i="18"/>
  <c r="C66" i="18"/>
  <c r="C9" i="18"/>
  <c r="C67" i="18"/>
  <c r="C68" i="18"/>
  <c r="C69" i="18"/>
  <c r="C70" i="18"/>
  <c r="C14" i="18"/>
  <c r="C71" i="18"/>
  <c r="C17" i="18"/>
  <c r="C72" i="18"/>
  <c r="C73" i="18"/>
  <c r="C25" i="18"/>
  <c r="C15" i="18"/>
  <c r="C11" i="18"/>
  <c r="C74" i="18"/>
  <c r="C19" i="18"/>
  <c r="C13" i="18"/>
  <c r="C20" i="18"/>
  <c r="C75" i="18"/>
  <c r="C76" i="18"/>
  <c r="C22" i="18"/>
  <c r="C77" i="18"/>
  <c r="C78" i="18"/>
  <c r="C79" i="18"/>
  <c r="C80" i="18"/>
  <c r="C18" i="18"/>
  <c r="C81" i="18"/>
  <c r="C12" i="18"/>
  <c r="C27" i="18"/>
  <c r="C82" i="18"/>
  <c r="C29" i="18"/>
  <c r="C83" i="18"/>
  <c r="C21" i="18"/>
  <c r="C84" i="18"/>
  <c r="C26" i="18"/>
  <c r="C85" i="18"/>
  <c r="C86" i="18"/>
  <c r="C87" i="18"/>
  <c r="C88" i="18"/>
  <c r="C89" i="18"/>
  <c r="C16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24" i="18"/>
  <c r="C23" i="18"/>
  <c r="C103" i="18"/>
  <c r="C104" i="18"/>
  <c r="C30" i="18"/>
  <c r="C105" i="18"/>
  <c r="C106" i="18"/>
  <c r="C107" i="18"/>
  <c r="C108" i="18"/>
  <c r="C109" i="18"/>
  <c r="C110" i="18"/>
  <c r="C32" i="18"/>
  <c r="C111" i="18"/>
  <c r="C112" i="18"/>
  <c r="C35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38" i="18"/>
  <c r="C126" i="18"/>
  <c r="C127" i="18"/>
  <c r="C28" i="18"/>
  <c r="C39" i="18"/>
  <c r="C128" i="18"/>
  <c r="C129" i="18"/>
  <c r="C33" i="18"/>
  <c r="C130" i="18"/>
  <c r="C131" i="18"/>
  <c r="C132" i="18"/>
  <c r="C36" i="18"/>
  <c r="C40" i="18"/>
  <c r="C133" i="18"/>
  <c r="C134" i="18"/>
  <c r="C135" i="18"/>
  <c r="C136" i="18"/>
  <c r="C137" i="18"/>
  <c r="C138" i="18"/>
  <c r="C139" i="18"/>
  <c r="C140" i="18"/>
  <c r="C34" i="18"/>
  <c r="C141" i="18"/>
  <c r="C142" i="18"/>
  <c r="C143" i="18"/>
  <c r="C144" i="18"/>
  <c r="C145" i="18"/>
  <c r="C146" i="18"/>
  <c r="C147" i="18"/>
  <c r="C148" i="18"/>
  <c r="C149" i="18"/>
  <c r="C150" i="18"/>
  <c r="C151" i="18"/>
  <c r="C37" i="18"/>
  <c r="C152" i="18"/>
  <c r="C153" i="18"/>
  <c r="C41" i="18"/>
  <c r="C154" i="18"/>
  <c r="C155" i="18"/>
  <c r="C156" i="18"/>
  <c r="C157" i="18"/>
  <c r="C43" i="18"/>
  <c r="C31" i="18"/>
  <c r="C158" i="18"/>
  <c r="C159" i="18"/>
  <c r="C160" i="18"/>
  <c r="C161" i="18"/>
  <c r="C162" i="18"/>
  <c r="C163" i="18"/>
  <c r="C164" i="18"/>
  <c r="C165" i="18"/>
  <c r="C42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2" i="18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54" i="16"/>
  <c r="L55" i="16"/>
  <c r="L56" i="16"/>
  <c r="L57" i="16"/>
  <c r="L58" i="16"/>
  <c r="L59" i="16"/>
  <c r="L60" i="16"/>
  <c r="L61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L76" i="16"/>
  <c r="L77" i="16"/>
  <c r="L78" i="16"/>
  <c r="L79" i="16"/>
  <c r="L80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4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L321" i="16"/>
  <c r="L322" i="16"/>
  <c r="L323" i="16"/>
  <c r="L324" i="16"/>
  <c r="L325" i="16"/>
  <c r="L326" i="16"/>
  <c r="L327" i="16"/>
  <c r="L328" i="16"/>
  <c r="L329" i="16"/>
  <c r="L330" i="16"/>
  <c r="L331" i="16"/>
  <c r="L332" i="16"/>
  <c r="L333" i="16"/>
  <c r="L334" i="16"/>
  <c r="L335" i="16"/>
  <c r="L336" i="16"/>
  <c r="L337" i="16"/>
  <c r="L338" i="16"/>
  <c r="L339" i="16"/>
  <c r="L340" i="16"/>
  <c r="L341" i="16"/>
  <c r="L342" i="16"/>
  <c r="L343" i="16"/>
  <c r="L344" i="16"/>
  <c r="L2" i="16"/>
  <c r="M2" i="16"/>
  <c r="M3" i="16" s="1"/>
  <c r="M4" i="16" s="1"/>
  <c r="M5" i="16" s="1"/>
  <c r="M6" i="16" s="1"/>
  <c r="M7" i="16" s="1"/>
  <c r="M8" i="16" s="1"/>
  <c r="M9" i="16" s="1"/>
  <c r="M10" i="16" s="1"/>
  <c r="M11" i="16" s="1"/>
  <c r="M12" i="16" s="1"/>
  <c r="M13" i="16" s="1"/>
  <c r="M14" i="16" s="1"/>
  <c r="M15" i="16" s="1"/>
  <c r="M16" i="16" s="1"/>
  <c r="M17" i="16" s="1"/>
  <c r="M18" i="16" s="1"/>
  <c r="M19" i="16" s="1"/>
  <c r="M20" i="16" s="1"/>
  <c r="M21" i="16" s="1"/>
  <c r="M22" i="16" s="1"/>
  <c r="M23" i="16" s="1"/>
  <c r="M24" i="16" s="1"/>
  <c r="M25" i="16" s="1"/>
  <c r="M26" i="16" s="1"/>
  <c r="M27" i="16" s="1"/>
  <c r="M28" i="16" s="1"/>
  <c r="M29" i="16" s="1"/>
  <c r="M30" i="16" s="1"/>
  <c r="M31" i="16" s="1"/>
  <c r="M32" i="16" s="1"/>
  <c r="M33" i="16" s="1"/>
  <c r="M34" i="16" s="1"/>
  <c r="M35" i="16" s="1"/>
  <c r="M36" i="16" s="1"/>
  <c r="M37" i="16" s="1"/>
  <c r="M38" i="16" s="1"/>
  <c r="M39" i="16" s="1"/>
  <c r="M40" i="16" s="1"/>
  <c r="M41" i="16" s="1"/>
  <c r="M42" i="16" s="1"/>
  <c r="M43" i="16" s="1"/>
  <c r="M44" i="16" s="1"/>
  <c r="M45" i="16" s="1"/>
  <c r="M46" i="16" s="1"/>
  <c r="M47" i="16" s="1"/>
  <c r="M48" i="16" s="1"/>
  <c r="M49" i="16" s="1"/>
  <c r="M50" i="16" s="1"/>
  <c r="M51" i="16" s="1"/>
  <c r="M52" i="16" s="1"/>
  <c r="M53" i="16" s="1"/>
  <c r="M54" i="16" s="1"/>
  <c r="M55" i="16" s="1"/>
  <c r="M56" i="16" s="1"/>
  <c r="M57" i="16" s="1"/>
  <c r="M58" i="16" s="1"/>
  <c r="M59" i="16" s="1"/>
  <c r="M60" i="16" s="1"/>
  <c r="M61" i="16" s="1"/>
  <c r="M62" i="16" s="1"/>
  <c r="M63" i="16" s="1"/>
  <c r="M64" i="16" s="1"/>
  <c r="M65" i="16" s="1"/>
  <c r="M66" i="16" s="1"/>
  <c r="M67" i="16" s="1"/>
  <c r="M68" i="16" s="1"/>
  <c r="M69" i="16" s="1"/>
  <c r="M70" i="16" s="1"/>
  <c r="M71" i="16" s="1"/>
  <c r="M72" i="16" s="1"/>
  <c r="M73" i="16" s="1"/>
  <c r="M74" i="16" s="1"/>
  <c r="M75" i="16" s="1"/>
  <c r="M76" i="16" s="1"/>
  <c r="M77" i="16" s="1"/>
  <c r="M78" i="16" s="1"/>
  <c r="M79" i="16" s="1"/>
  <c r="M80" i="16" s="1"/>
  <c r="M81" i="16" s="1"/>
  <c r="M82" i="16" s="1"/>
  <c r="M83" i="16" s="1"/>
  <c r="M84" i="16" s="1"/>
  <c r="M85" i="16" s="1"/>
  <c r="M86" i="16" s="1"/>
  <c r="M87" i="16" s="1"/>
  <c r="M88" i="16" s="1"/>
  <c r="M89" i="16" s="1"/>
  <c r="M90" i="16" s="1"/>
  <c r="M91" i="16" s="1"/>
  <c r="M92" i="16" s="1"/>
  <c r="M93" i="16" s="1"/>
  <c r="M94" i="16" s="1"/>
  <c r="M95" i="16" s="1"/>
  <c r="M96" i="16" s="1"/>
  <c r="M97" i="16" s="1"/>
  <c r="M98" i="16" s="1"/>
  <c r="M99" i="16" s="1"/>
  <c r="M100" i="16" s="1"/>
  <c r="M101" i="16" s="1"/>
  <c r="M102" i="16" s="1"/>
  <c r="M103" i="16" s="1"/>
  <c r="M104" i="16" s="1"/>
  <c r="M105" i="16" s="1"/>
  <c r="M106" i="16" s="1"/>
  <c r="M107" i="16" s="1"/>
  <c r="M108" i="16" s="1"/>
  <c r="M109" i="16" s="1"/>
  <c r="M110" i="16" s="1"/>
  <c r="M111" i="16" s="1"/>
  <c r="M112" i="16" s="1"/>
  <c r="M113" i="16" s="1"/>
  <c r="M114" i="16" s="1"/>
  <c r="M115" i="16" s="1"/>
  <c r="M116" i="16" s="1"/>
  <c r="M117" i="16" s="1"/>
  <c r="M118" i="16" s="1"/>
  <c r="M119" i="16" s="1"/>
  <c r="M120" i="16" s="1"/>
  <c r="M121" i="16" s="1"/>
  <c r="M122" i="16" s="1"/>
  <c r="M123" i="16" s="1"/>
  <c r="M124" i="16" s="1"/>
  <c r="M125" i="16" s="1"/>
  <c r="M126" i="16" s="1"/>
  <c r="M127" i="16" s="1"/>
  <c r="M128" i="16" s="1"/>
  <c r="M129" i="16" s="1"/>
  <c r="M130" i="16" s="1"/>
  <c r="M131" i="16" s="1"/>
  <c r="M132" i="16" s="1"/>
  <c r="M133" i="16" s="1"/>
  <c r="M134" i="16" s="1"/>
  <c r="M135" i="16" s="1"/>
  <c r="M136" i="16" s="1"/>
  <c r="M137" i="16" s="1"/>
  <c r="M138" i="16" s="1"/>
  <c r="M139" i="16" s="1"/>
  <c r="M140" i="16" s="1"/>
  <c r="M141" i="16" s="1"/>
  <c r="M142" i="16" s="1"/>
  <c r="M143" i="16" s="1"/>
  <c r="M144" i="16" s="1"/>
  <c r="M145" i="16" s="1"/>
  <c r="M146" i="16" s="1"/>
  <c r="M147" i="16" s="1"/>
  <c r="M148" i="16" s="1"/>
  <c r="M149" i="16" s="1"/>
  <c r="M150" i="16" s="1"/>
  <c r="M151" i="16" s="1"/>
  <c r="M152" i="16" s="1"/>
  <c r="M153" i="16" s="1"/>
  <c r="M154" i="16" s="1"/>
  <c r="M155" i="16" s="1"/>
  <c r="M156" i="16" s="1"/>
  <c r="M157" i="16" s="1"/>
  <c r="M158" i="16" s="1"/>
  <c r="M159" i="16" s="1"/>
  <c r="M160" i="16" s="1"/>
  <c r="M161" i="16" s="1"/>
  <c r="M162" i="16" s="1"/>
  <c r="M163" i="16" s="1"/>
  <c r="M164" i="16" s="1"/>
  <c r="M165" i="16" s="1"/>
  <c r="M166" i="16" s="1"/>
  <c r="M167" i="16" s="1"/>
  <c r="M168" i="16" s="1"/>
  <c r="M169" i="16" s="1"/>
  <c r="M170" i="16" s="1"/>
  <c r="M171" i="16" s="1"/>
  <c r="M172" i="16" s="1"/>
  <c r="M173" i="16" s="1"/>
  <c r="M174" i="16" s="1"/>
  <c r="M175" i="16" s="1"/>
  <c r="M176" i="16" s="1"/>
  <c r="M177" i="16" s="1"/>
  <c r="M178" i="16" s="1"/>
  <c r="M179" i="16" s="1"/>
  <c r="M180" i="16" s="1"/>
  <c r="M181" i="16" s="1"/>
  <c r="M182" i="16" s="1"/>
  <c r="M183" i="16" s="1"/>
  <c r="M184" i="16" s="1"/>
  <c r="M185" i="16" s="1"/>
  <c r="M186" i="16" s="1"/>
  <c r="M187" i="16" s="1"/>
  <c r="M188" i="16" s="1"/>
  <c r="M189" i="16" s="1"/>
  <c r="M190" i="16" s="1"/>
  <c r="M191" i="16" s="1"/>
  <c r="M192" i="16" s="1"/>
  <c r="M193" i="16" s="1"/>
  <c r="M194" i="16" s="1"/>
  <c r="M195" i="16" s="1"/>
  <c r="M196" i="16" s="1"/>
  <c r="M197" i="16" s="1"/>
  <c r="M198" i="16" s="1"/>
  <c r="M199" i="16" s="1"/>
  <c r="M200" i="16" s="1"/>
  <c r="M201" i="16" s="1"/>
  <c r="M202" i="16" s="1"/>
  <c r="M203" i="16" s="1"/>
  <c r="M204" i="16" s="1"/>
  <c r="M205" i="16" s="1"/>
  <c r="M206" i="16" s="1"/>
  <c r="M207" i="16" s="1"/>
  <c r="M208" i="16" s="1"/>
  <c r="M209" i="16" s="1"/>
  <c r="M210" i="16" s="1"/>
  <c r="M211" i="16" s="1"/>
  <c r="M212" i="16" s="1"/>
  <c r="M213" i="16" s="1"/>
  <c r="M214" i="16" s="1"/>
  <c r="M215" i="16" s="1"/>
  <c r="M216" i="16" s="1"/>
  <c r="M217" i="16" s="1"/>
  <c r="M218" i="16" s="1"/>
  <c r="M219" i="16" s="1"/>
  <c r="M220" i="16" s="1"/>
  <c r="M221" i="16" s="1"/>
  <c r="M222" i="16" s="1"/>
  <c r="M223" i="16" s="1"/>
  <c r="M224" i="16" s="1"/>
  <c r="M225" i="16" s="1"/>
  <c r="M226" i="16" s="1"/>
  <c r="M227" i="16" s="1"/>
  <c r="M228" i="16" s="1"/>
  <c r="M229" i="16" s="1"/>
  <c r="M230" i="16" s="1"/>
  <c r="M231" i="16" s="1"/>
  <c r="M232" i="16" s="1"/>
  <c r="M233" i="16" s="1"/>
  <c r="M234" i="16" s="1"/>
  <c r="M235" i="16" s="1"/>
  <c r="M236" i="16" s="1"/>
  <c r="M237" i="16" s="1"/>
  <c r="M238" i="16" s="1"/>
  <c r="M239" i="16" s="1"/>
  <c r="M240" i="16" s="1"/>
  <c r="M241" i="16" s="1"/>
  <c r="M242" i="16" s="1"/>
  <c r="M243" i="16" s="1"/>
  <c r="M244" i="16" s="1"/>
  <c r="M245" i="16" s="1"/>
  <c r="M246" i="16" s="1"/>
  <c r="M247" i="16" s="1"/>
  <c r="M248" i="16" s="1"/>
  <c r="M249" i="16" s="1"/>
  <c r="M250" i="16" s="1"/>
  <c r="M251" i="16" s="1"/>
  <c r="M252" i="16" s="1"/>
  <c r="M253" i="16" s="1"/>
  <c r="M254" i="16" s="1"/>
  <c r="M255" i="16" s="1"/>
  <c r="M256" i="16" s="1"/>
  <c r="M257" i="16" s="1"/>
  <c r="M258" i="16" s="1"/>
  <c r="M259" i="16" s="1"/>
  <c r="M260" i="16" s="1"/>
  <c r="M261" i="16" s="1"/>
  <c r="M262" i="16" s="1"/>
  <c r="M263" i="16" s="1"/>
  <c r="M264" i="16" s="1"/>
  <c r="M265" i="16" s="1"/>
  <c r="M266" i="16" s="1"/>
  <c r="M267" i="16" s="1"/>
  <c r="M268" i="16" s="1"/>
  <c r="M269" i="16" s="1"/>
  <c r="M270" i="16" s="1"/>
  <c r="M271" i="16" s="1"/>
  <c r="M272" i="16" s="1"/>
  <c r="M273" i="16" s="1"/>
  <c r="M274" i="16" s="1"/>
  <c r="M275" i="16" s="1"/>
  <c r="M276" i="16" s="1"/>
  <c r="M277" i="16" s="1"/>
  <c r="M278" i="16" s="1"/>
  <c r="M279" i="16" s="1"/>
  <c r="M280" i="16" s="1"/>
  <c r="M281" i="16" s="1"/>
  <c r="M282" i="16" s="1"/>
  <c r="M283" i="16" s="1"/>
  <c r="M284" i="16" s="1"/>
  <c r="M285" i="16" s="1"/>
  <c r="M286" i="16" s="1"/>
  <c r="M287" i="16" s="1"/>
  <c r="M288" i="16" s="1"/>
  <c r="M289" i="16" s="1"/>
  <c r="M290" i="16" s="1"/>
  <c r="M291" i="16" s="1"/>
  <c r="M292" i="16" s="1"/>
  <c r="M293" i="16" s="1"/>
  <c r="M294" i="16" s="1"/>
  <c r="M295" i="16" s="1"/>
  <c r="M296" i="16" s="1"/>
  <c r="M297" i="16" s="1"/>
  <c r="M298" i="16" s="1"/>
  <c r="M299" i="16" s="1"/>
  <c r="M300" i="16" s="1"/>
  <c r="M301" i="16" s="1"/>
  <c r="M302" i="16" s="1"/>
  <c r="M303" i="16" s="1"/>
  <c r="M304" i="16" s="1"/>
  <c r="M305" i="16" s="1"/>
  <c r="M306" i="16" s="1"/>
  <c r="M307" i="16" s="1"/>
  <c r="M308" i="16" s="1"/>
  <c r="M309" i="16" s="1"/>
  <c r="M310" i="16" s="1"/>
  <c r="M311" i="16" s="1"/>
  <c r="M312" i="16" s="1"/>
  <c r="M313" i="16" s="1"/>
  <c r="M314" i="16" s="1"/>
  <c r="M315" i="16" s="1"/>
  <c r="M316" i="16" s="1"/>
  <c r="M317" i="16" s="1"/>
  <c r="M318" i="16" s="1"/>
  <c r="M319" i="16" s="1"/>
  <c r="M320" i="16" s="1"/>
  <c r="M321" i="16" s="1"/>
  <c r="M322" i="16" s="1"/>
  <c r="M323" i="16" s="1"/>
  <c r="M324" i="16" s="1"/>
  <c r="M325" i="16" s="1"/>
  <c r="M326" i="16" s="1"/>
  <c r="M327" i="16" s="1"/>
  <c r="M328" i="16" s="1"/>
  <c r="M329" i="16" s="1"/>
  <c r="M330" i="16" s="1"/>
  <c r="M331" i="16" s="1"/>
  <c r="M332" i="16" s="1"/>
  <c r="M333" i="16" s="1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6" i="17"/>
  <c r="L47" i="17"/>
  <c r="L48" i="17"/>
  <c r="L49" i="17"/>
  <c r="L50" i="17"/>
  <c r="L51" i="17"/>
  <c r="L52" i="17"/>
  <c r="L53" i="17"/>
  <c r="L54" i="17"/>
  <c r="L55" i="17"/>
  <c r="L56" i="17"/>
  <c r="L57" i="17"/>
  <c r="L58" i="17"/>
  <c r="L59" i="17"/>
  <c r="L60" i="17"/>
  <c r="L61" i="17"/>
  <c r="L62" i="17"/>
  <c r="L63" i="17"/>
  <c r="L64" i="17"/>
  <c r="L65" i="17"/>
  <c r="L66" i="17"/>
  <c r="L67" i="17"/>
  <c r="L68" i="17"/>
  <c r="L69" i="17"/>
  <c r="L70" i="17"/>
  <c r="L71" i="17"/>
  <c r="L72" i="17"/>
  <c r="L73" i="17"/>
  <c r="L74" i="17"/>
  <c r="L75" i="17"/>
  <c r="L76" i="17"/>
  <c r="L77" i="17"/>
  <c r="L78" i="17"/>
  <c r="L79" i="17"/>
  <c r="L80" i="17"/>
  <c r="L81" i="17"/>
  <c r="L82" i="17"/>
  <c r="L83" i="17"/>
  <c r="L84" i="17"/>
  <c r="L85" i="17"/>
  <c r="L86" i="17"/>
  <c r="L87" i="17"/>
  <c r="L88" i="17"/>
  <c r="L89" i="17"/>
  <c r="L90" i="17"/>
  <c r="L91" i="17"/>
  <c r="L92" i="17"/>
  <c r="L93" i="17"/>
  <c r="L94" i="17"/>
  <c r="L95" i="17"/>
  <c r="L96" i="17"/>
  <c r="L97" i="17"/>
  <c r="L98" i="17"/>
  <c r="L99" i="17"/>
  <c r="L100" i="17"/>
  <c r="L101" i="17"/>
  <c r="L102" i="17"/>
  <c r="L103" i="17"/>
  <c r="L104" i="17"/>
  <c r="L105" i="17"/>
  <c r="L106" i="17"/>
  <c r="L107" i="17"/>
  <c r="L108" i="17"/>
  <c r="L109" i="17"/>
  <c r="L110" i="17"/>
  <c r="L111" i="17"/>
  <c r="L112" i="17"/>
  <c r="L113" i="17"/>
  <c r="L114" i="17"/>
  <c r="L115" i="17"/>
  <c r="L116" i="17"/>
  <c r="L117" i="17"/>
  <c r="L118" i="17"/>
  <c r="L119" i="17"/>
  <c r="L120" i="17"/>
  <c r="L121" i="17"/>
  <c r="L122" i="17"/>
  <c r="L123" i="17"/>
  <c r="L124" i="17"/>
  <c r="L125" i="17"/>
  <c r="L126" i="17"/>
  <c r="L127" i="17"/>
  <c r="L128" i="17"/>
  <c r="L129" i="17"/>
  <c r="L130" i="17"/>
  <c r="L131" i="17"/>
  <c r="L132" i="17"/>
  <c r="L133" i="17"/>
  <c r="L134" i="17"/>
  <c r="L135" i="17"/>
  <c r="L136" i="17"/>
  <c r="L137" i="17"/>
  <c r="L138" i="17"/>
  <c r="L139" i="17"/>
  <c r="L140" i="17"/>
  <c r="L141" i="17"/>
  <c r="L142" i="17"/>
  <c r="L143" i="17"/>
  <c r="L144" i="17"/>
  <c r="L145" i="17"/>
  <c r="L146" i="17"/>
  <c r="L147" i="17"/>
  <c r="L148" i="17"/>
  <c r="L149" i="17"/>
  <c r="L150" i="17"/>
  <c r="L151" i="17"/>
  <c r="L152" i="17"/>
  <c r="L153" i="17"/>
  <c r="L154" i="17"/>
  <c r="L155" i="17"/>
  <c r="L156" i="17"/>
  <c r="L157" i="17"/>
  <c r="L158" i="17"/>
  <c r="L159" i="17"/>
  <c r="L160" i="17"/>
  <c r="L161" i="17"/>
  <c r="L162" i="17"/>
  <c r="L163" i="17"/>
  <c r="L164" i="17"/>
  <c r="L165" i="17"/>
  <c r="L166" i="17"/>
  <c r="L167" i="17"/>
  <c r="L168" i="17"/>
  <c r="L169" i="17"/>
  <c r="L170" i="17"/>
  <c r="L171" i="17"/>
  <c r="L172" i="17"/>
  <c r="L173" i="17"/>
  <c r="L174" i="17"/>
  <c r="L175" i="17"/>
  <c r="L176" i="17"/>
  <c r="L177" i="17"/>
  <c r="L178" i="17"/>
  <c r="L179" i="17"/>
  <c r="L180" i="17"/>
  <c r="L181" i="17"/>
  <c r="L182" i="17"/>
  <c r="L183" i="17"/>
  <c r="L184" i="17"/>
  <c r="L185" i="17"/>
  <c r="L186" i="17"/>
  <c r="L187" i="17"/>
  <c r="L188" i="17"/>
  <c r="L189" i="17"/>
  <c r="L190" i="17"/>
  <c r="L191" i="17"/>
  <c r="L192" i="17"/>
  <c r="L193" i="17"/>
  <c r="L194" i="17"/>
  <c r="L195" i="17"/>
  <c r="L196" i="17"/>
  <c r="L197" i="17"/>
  <c r="L198" i="17"/>
  <c r="L199" i="17"/>
  <c r="L200" i="17"/>
  <c r="L201" i="17"/>
  <c r="L202" i="17"/>
  <c r="L203" i="17"/>
  <c r="L204" i="17"/>
  <c r="L205" i="17"/>
  <c r="L206" i="17"/>
  <c r="L207" i="17"/>
  <c r="L208" i="17"/>
  <c r="L209" i="17"/>
  <c r="L210" i="17"/>
  <c r="L211" i="17"/>
  <c r="L212" i="17"/>
  <c r="L213" i="17"/>
  <c r="L214" i="17"/>
  <c r="L215" i="17"/>
  <c r="L216" i="17"/>
  <c r="L217" i="17"/>
  <c r="L218" i="17"/>
  <c r="L219" i="17"/>
  <c r="L220" i="17"/>
  <c r="L221" i="17"/>
  <c r="L222" i="17"/>
  <c r="L223" i="17"/>
  <c r="L224" i="17"/>
  <c r="L225" i="17"/>
  <c r="L226" i="17"/>
  <c r="L227" i="17"/>
  <c r="L228" i="17"/>
  <c r="L229" i="17"/>
  <c r="L230" i="17"/>
  <c r="L231" i="17"/>
  <c r="L232" i="17"/>
  <c r="L233" i="17"/>
  <c r="L234" i="17"/>
  <c r="L235" i="17"/>
  <c r="L236" i="17"/>
  <c r="L237" i="17"/>
  <c r="L238" i="17"/>
  <c r="L239" i="17"/>
  <c r="L240" i="17"/>
  <c r="L241" i="17"/>
  <c r="L242" i="17"/>
  <c r="L243" i="17"/>
  <c r="L244" i="17"/>
  <c r="L245" i="17"/>
  <c r="L246" i="17"/>
  <c r="L247" i="17"/>
  <c r="L248" i="17"/>
  <c r="L249" i="17"/>
  <c r="L250" i="17"/>
  <c r="L251" i="17"/>
  <c r="L252" i="17"/>
  <c r="L253" i="17"/>
  <c r="L254" i="17"/>
  <c r="L255" i="17"/>
  <c r="L256" i="17"/>
  <c r="L257" i="17"/>
  <c r="L258" i="17"/>
  <c r="L259" i="17"/>
  <c r="L260" i="17"/>
  <c r="L261" i="17"/>
  <c r="L262" i="17"/>
  <c r="L263" i="17"/>
  <c r="L264" i="17"/>
  <c r="L265" i="17"/>
  <c r="L266" i="17"/>
  <c r="L267" i="17"/>
  <c r="L268" i="17"/>
  <c r="L269" i="17"/>
  <c r="L270" i="17"/>
  <c r="L271" i="17"/>
  <c r="L272" i="17"/>
  <c r="L273" i="17"/>
  <c r="L274" i="17"/>
  <c r="L275" i="17"/>
  <c r="L276" i="17"/>
  <c r="L277" i="17"/>
  <c r="L278" i="17"/>
  <c r="L279" i="17"/>
  <c r="L280" i="17"/>
  <c r="L281" i="17"/>
  <c r="L282" i="17"/>
  <c r="L283" i="17"/>
  <c r="L284" i="17"/>
  <c r="L285" i="17"/>
  <c r="L286" i="17"/>
  <c r="L287" i="17"/>
  <c r="L288" i="17"/>
  <c r="L289" i="17"/>
  <c r="L290" i="17"/>
  <c r="L291" i="17"/>
  <c r="L292" i="17"/>
  <c r="L293" i="17"/>
  <c r="L294" i="17"/>
  <c r="L295" i="17"/>
  <c r="L296" i="17"/>
  <c r="L297" i="17"/>
  <c r="L298" i="17"/>
  <c r="L299" i="17"/>
  <c r="L300" i="17"/>
  <c r="L301" i="17"/>
  <c r="L302" i="17"/>
  <c r="L303" i="17"/>
  <c r="L304" i="17"/>
  <c r="L305" i="17"/>
  <c r="L306" i="17"/>
  <c r="L307" i="17"/>
  <c r="L308" i="17"/>
  <c r="L309" i="17"/>
  <c r="L310" i="17"/>
  <c r="L311" i="17"/>
  <c r="L312" i="17"/>
  <c r="L313" i="17"/>
  <c r="L314" i="17"/>
  <c r="L315" i="17"/>
  <c r="L316" i="17"/>
  <c r="L317" i="17"/>
  <c r="L318" i="17"/>
  <c r="L319" i="17"/>
  <c r="L320" i="17"/>
  <c r="L321" i="17"/>
  <c r="L322" i="17"/>
  <c r="L323" i="17"/>
  <c r="L324" i="17"/>
  <c r="L325" i="17"/>
  <c r="L326" i="17"/>
  <c r="L327" i="17"/>
  <c r="L328" i="17"/>
  <c r="L329" i="17"/>
  <c r="L330" i="17"/>
  <c r="L331" i="17"/>
  <c r="L332" i="17"/>
  <c r="L333" i="17"/>
  <c r="L334" i="17"/>
  <c r="L335" i="17"/>
  <c r="L336" i="17"/>
  <c r="L337" i="17"/>
  <c r="L338" i="17"/>
  <c r="L339" i="17"/>
  <c r="L340" i="17"/>
  <c r="L341" i="17"/>
  <c r="L342" i="17"/>
  <c r="L343" i="17"/>
  <c r="L344" i="17"/>
  <c r="L345" i="17"/>
  <c r="L346" i="17"/>
  <c r="L347" i="17"/>
  <c r="L348" i="17"/>
  <c r="L349" i="17"/>
  <c r="L350" i="17"/>
  <c r="L351" i="17"/>
  <c r="L352" i="17"/>
  <c r="L353" i="17"/>
  <c r="L354" i="17"/>
  <c r="L355" i="17"/>
  <c r="L356" i="17"/>
  <c r="L357" i="17"/>
  <c r="L358" i="17"/>
  <c r="L359" i="17"/>
  <c r="L360" i="17"/>
  <c r="L361" i="17"/>
  <c r="L362" i="17"/>
  <c r="L363" i="17"/>
  <c r="L364" i="17"/>
  <c r="L365" i="17"/>
  <c r="L366" i="17"/>
  <c r="L367" i="17"/>
  <c r="L368" i="17"/>
  <c r="L369" i="17"/>
  <c r="L370" i="17"/>
  <c r="L371" i="17"/>
  <c r="L372" i="17"/>
  <c r="L373" i="17"/>
  <c r="L374" i="17"/>
  <c r="L375" i="17"/>
  <c r="L376" i="17"/>
  <c r="L377" i="17"/>
  <c r="L378" i="17"/>
  <c r="L379" i="17"/>
  <c r="L380" i="17"/>
  <c r="L381" i="17"/>
  <c r="L382" i="17"/>
  <c r="L383" i="17"/>
  <c r="L384" i="17"/>
  <c r="L385" i="17"/>
  <c r="L386" i="17"/>
  <c r="L387" i="17"/>
  <c r="L388" i="17"/>
  <c r="L389" i="17"/>
  <c r="L390" i="17"/>
  <c r="L391" i="17"/>
  <c r="L392" i="17"/>
  <c r="L393" i="17"/>
  <c r="L394" i="17"/>
  <c r="L395" i="17"/>
  <c r="L396" i="17"/>
  <c r="L397" i="17"/>
  <c r="L398" i="17"/>
  <c r="L399" i="17"/>
  <c r="L400" i="17"/>
  <c r="L401" i="17"/>
  <c r="L402" i="17"/>
  <c r="L403" i="17"/>
  <c r="L404" i="17"/>
  <c r="L405" i="17"/>
  <c r="L406" i="17"/>
  <c r="L407" i="17"/>
  <c r="L408" i="17"/>
  <c r="L409" i="17"/>
  <c r="L410" i="17"/>
  <c r="L411" i="17"/>
  <c r="L412" i="17"/>
  <c r="L413" i="17"/>
  <c r="L414" i="17"/>
  <c r="L415" i="17"/>
  <c r="L416" i="17"/>
  <c r="L417" i="17"/>
  <c r="L418" i="17"/>
  <c r="L419" i="17"/>
  <c r="L420" i="17"/>
  <c r="L421" i="17"/>
  <c r="L422" i="17"/>
  <c r="L423" i="17"/>
  <c r="L424" i="17"/>
  <c r="L425" i="17"/>
  <c r="L426" i="17"/>
  <c r="L427" i="17"/>
  <c r="L428" i="17"/>
  <c r="L429" i="17"/>
  <c r="L430" i="17"/>
  <c r="L431" i="17"/>
  <c r="L432" i="17"/>
  <c r="L433" i="17"/>
  <c r="L434" i="17"/>
  <c r="L435" i="17"/>
  <c r="L436" i="17"/>
  <c r="L437" i="17"/>
  <c r="L438" i="17"/>
  <c r="L439" i="17"/>
  <c r="L440" i="17"/>
  <c r="L441" i="17"/>
  <c r="L442" i="17"/>
  <c r="L443" i="17"/>
  <c r="L444" i="17"/>
  <c r="L445" i="17"/>
  <c r="L446" i="17"/>
  <c r="L447" i="17"/>
  <c r="L448" i="17"/>
  <c r="L449" i="17"/>
  <c r="L450" i="17"/>
  <c r="L451" i="17"/>
  <c r="L452" i="17"/>
  <c r="L453" i="17"/>
  <c r="L454" i="17"/>
  <c r="L455" i="17"/>
  <c r="L456" i="17"/>
  <c r="L457" i="17"/>
  <c r="L458" i="17"/>
  <c r="L459" i="17"/>
  <c r="L460" i="17"/>
  <c r="L461" i="17"/>
  <c r="L462" i="17"/>
  <c r="L463" i="17"/>
  <c r="L464" i="17"/>
  <c r="L465" i="17"/>
  <c r="L466" i="17"/>
  <c r="L467" i="17"/>
  <c r="L468" i="17"/>
  <c r="L469" i="17"/>
  <c r="L470" i="17"/>
  <c r="L471" i="17"/>
  <c r="L472" i="17"/>
  <c r="L473" i="17"/>
  <c r="L474" i="17"/>
  <c r="L475" i="17"/>
  <c r="L476" i="17"/>
  <c r="L477" i="17"/>
  <c r="L478" i="17"/>
  <c r="L479" i="17"/>
  <c r="L480" i="17"/>
  <c r="L481" i="17"/>
  <c r="L482" i="17"/>
  <c r="L483" i="17"/>
  <c r="L484" i="17"/>
  <c r="L485" i="17"/>
  <c r="L486" i="17"/>
  <c r="L487" i="17"/>
  <c r="L488" i="17"/>
  <c r="L489" i="17"/>
  <c r="L490" i="17"/>
  <c r="L491" i="17"/>
  <c r="L492" i="17"/>
  <c r="L493" i="17"/>
  <c r="L494" i="17"/>
  <c r="L495" i="17"/>
  <c r="L496" i="17"/>
  <c r="L497" i="17"/>
  <c r="L498" i="17"/>
  <c r="L499" i="17"/>
  <c r="L500" i="17"/>
  <c r="L501" i="17"/>
  <c r="L502" i="17"/>
  <c r="L503" i="17"/>
  <c r="L504" i="17"/>
  <c r="L505" i="17"/>
  <c r="L506" i="17"/>
  <c r="L507" i="17"/>
  <c r="L508" i="17"/>
  <c r="L509" i="17"/>
  <c r="L510" i="17"/>
  <c r="L511" i="17"/>
  <c r="L512" i="17"/>
  <c r="L513" i="17"/>
  <c r="L514" i="17"/>
  <c r="L515" i="17"/>
  <c r="L516" i="17"/>
  <c r="L517" i="17"/>
  <c r="L518" i="17"/>
  <c r="L519" i="17"/>
  <c r="L520" i="17"/>
  <c r="L521" i="17"/>
  <c r="L522" i="17"/>
  <c r="L523" i="17"/>
  <c r="L524" i="17"/>
  <c r="L525" i="17"/>
  <c r="L526" i="17"/>
  <c r="L527" i="17"/>
  <c r="L528" i="17"/>
  <c r="L529" i="17"/>
  <c r="L530" i="17"/>
  <c r="L531" i="17"/>
  <c r="L532" i="17"/>
  <c r="L533" i="17"/>
  <c r="L534" i="17"/>
  <c r="L535" i="17"/>
  <c r="L536" i="17"/>
  <c r="L537" i="17"/>
  <c r="L538" i="17"/>
  <c r="L539" i="17"/>
  <c r="L540" i="17"/>
  <c r="L541" i="17"/>
  <c r="L542" i="17"/>
  <c r="L543" i="17"/>
  <c r="L544" i="17"/>
  <c r="L545" i="17"/>
  <c r="L546" i="17"/>
  <c r="L547" i="17"/>
  <c r="L548" i="17"/>
  <c r="L549" i="17"/>
  <c r="L550" i="17"/>
  <c r="L2" i="17"/>
  <c r="M2" i="17"/>
  <c r="M3" i="17" s="1"/>
  <c r="M4" i="17" s="1"/>
  <c r="M5" i="17" s="1"/>
  <c r="M6" i="17" s="1"/>
  <c r="M7" i="17" s="1"/>
  <c r="M8" i="17" s="1"/>
  <c r="M9" i="17" s="1"/>
  <c r="M10" i="17" s="1"/>
  <c r="M11" i="17" s="1"/>
  <c r="M12" i="17" s="1"/>
  <c r="M13" i="17" s="1"/>
  <c r="M14" i="17" s="1"/>
  <c r="M15" i="17" s="1"/>
  <c r="M16" i="17" s="1"/>
  <c r="M17" i="17" s="1"/>
  <c r="M18" i="17" s="1"/>
  <c r="M19" i="17" s="1"/>
  <c r="M20" i="17" s="1"/>
  <c r="M21" i="17" s="1"/>
  <c r="M22" i="17" s="1"/>
  <c r="M23" i="17" s="1"/>
  <c r="M24" i="17" s="1"/>
  <c r="M25" i="17" s="1"/>
  <c r="M26" i="17" s="1"/>
  <c r="M27" i="17" s="1"/>
  <c r="M28" i="17" s="1"/>
  <c r="M29" i="17" s="1"/>
  <c r="M30" i="17" s="1"/>
  <c r="M31" i="17" s="1"/>
  <c r="M32" i="17" s="1"/>
  <c r="M33" i="17" s="1"/>
  <c r="M34" i="17" s="1"/>
  <c r="M35" i="17" s="1"/>
  <c r="M36" i="17" s="1"/>
  <c r="M37" i="17" s="1"/>
  <c r="M38" i="17" s="1"/>
  <c r="M39" i="17" s="1"/>
  <c r="M40" i="17" s="1"/>
  <c r="M41" i="17" s="1"/>
  <c r="M42" i="17" s="1"/>
  <c r="M43" i="17" s="1"/>
  <c r="M44" i="17" s="1"/>
  <c r="M45" i="17" s="1"/>
  <c r="M46" i="17" s="1"/>
  <c r="M47" i="17" s="1"/>
  <c r="M48" i="17" s="1"/>
  <c r="M49" i="17" s="1"/>
  <c r="M50" i="17" s="1"/>
  <c r="M51" i="17" s="1"/>
  <c r="M52" i="17" s="1"/>
  <c r="M53" i="17" s="1"/>
  <c r="M54" i="17" s="1"/>
  <c r="M55" i="17" s="1"/>
  <c r="M56" i="17" s="1"/>
  <c r="M57" i="17" s="1"/>
  <c r="M58" i="17" s="1"/>
  <c r="M59" i="17" s="1"/>
  <c r="M60" i="17" s="1"/>
  <c r="M61" i="17" s="1"/>
  <c r="M62" i="17" s="1"/>
  <c r="M63" i="17" s="1"/>
  <c r="M64" i="17" s="1"/>
  <c r="M65" i="17" s="1"/>
  <c r="M66" i="17" s="1"/>
  <c r="M67" i="17" s="1"/>
  <c r="M68" i="17" s="1"/>
  <c r="M69" i="17" s="1"/>
  <c r="M70" i="17" s="1"/>
  <c r="M71" i="17" s="1"/>
  <c r="M72" i="17" s="1"/>
  <c r="M73" i="17" s="1"/>
  <c r="M74" i="17" s="1"/>
  <c r="M75" i="17" s="1"/>
  <c r="M76" i="17" s="1"/>
  <c r="M77" i="17" s="1"/>
  <c r="M78" i="17" s="1"/>
  <c r="M79" i="17" s="1"/>
  <c r="M80" i="17" s="1"/>
  <c r="M81" i="17" s="1"/>
  <c r="M82" i="17" s="1"/>
  <c r="M83" i="17" s="1"/>
  <c r="M84" i="17" s="1"/>
  <c r="M85" i="17" s="1"/>
  <c r="M86" i="17" s="1"/>
  <c r="M87" i="17" s="1"/>
  <c r="M88" i="17" s="1"/>
  <c r="M89" i="17" s="1"/>
  <c r="M90" i="17" s="1"/>
  <c r="M91" i="17" s="1"/>
  <c r="M92" i="17" s="1"/>
  <c r="M93" i="17" s="1"/>
  <c r="M94" i="17" s="1"/>
  <c r="M95" i="17" s="1"/>
  <c r="M96" i="17" s="1"/>
  <c r="M97" i="17" s="1"/>
  <c r="M98" i="17" s="1"/>
  <c r="M99" i="17" s="1"/>
  <c r="M100" i="17" s="1"/>
  <c r="M101" i="17" s="1"/>
  <c r="M102" i="17" s="1"/>
  <c r="M103" i="17" s="1"/>
  <c r="M104" i="17" s="1"/>
  <c r="M105" i="17" s="1"/>
  <c r="M106" i="17" s="1"/>
  <c r="M107" i="17" s="1"/>
  <c r="M108" i="17" s="1"/>
  <c r="M109" i="17" s="1"/>
  <c r="M110" i="17" s="1"/>
  <c r="M111" i="17" s="1"/>
  <c r="M112" i="17" s="1"/>
  <c r="M113" i="17" s="1"/>
  <c r="M114" i="17" s="1"/>
  <c r="M115" i="17" s="1"/>
  <c r="M116" i="17" s="1"/>
  <c r="M117" i="17" s="1"/>
  <c r="M118" i="17" s="1"/>
  <c r="M119" i="17" s="1"/>
  <c r="M120" i="17" s="1"/>
  <c r="M121" i="17" s="1"/>
  <c r="M122" i="17" s="1"/>
  <c r="M123" i="17" s="1"/>
  <c r="M124" i="17" s="1"/>
  <c r="M125" i="17" s="1"/>
  <c r="M126" i="17" s="1"/>
  <c r="M127" i="17" s="1"/>
  <c r="M128" i="17" s="1"/>
  <c r="M129" i="17" s="1"/>
  <c r="M130" i="17" s="1"/>
  <c r="M131" i="17" s="1"/>
  <c r="M132" i="17" s="1"/>
  <c r="M133" i="17" s="1"/>
  <c r="M134" i="17" s="1"/>
  <c r="M135" i="17" s="1"/>
  <c r="M136" i="17" s="1"/>
  <c r="M137" i="17" s="1"/>
  <c r="M138" i="17" s="1"/>
  <c r="M139" i="17" s="1"/>
  <c r="M140" i="17" s="1"/>
  <c r="M141" i="17" s="1"/>
  <c r="M142" i="17" s="1"/>
  <c r="M143" i="17" s="1"/>
  <c r="M144" i="17" s="1"/>
  <c r="M145" i="17" s="1"/>
  <c r="M146" i="17" s="1"/>
  <c r="M147" i="17" s="1"/>
  <c r="M148" i="17" s="1"/>
  <c r="M149" i="17" s="1"/>
  <c r="M150" i="17" s="1"/>
  <c r="M151" i="17" s="1"/>
  <c r="M152" i="17" s="1"/>
  <c r="M153" i="17" s="1"/>
  <c r="M154" i="17" s="1"/>
  <c r="M155" i="17" s="1"/>
  <c r="M156" i="17" s="1"/>
  <c r="M157" i="17" s="1"/>
  <c r="M158" i="17" s="1"/>
  <c r="M159" i="17" s="1"/>
  <c r="M160" i="17" s="1"/>
  <c r="M161" i="17" s="1"/>
  <c r="M162" i="17" s="1"/>
  <c r="M163" i="17" s="1"/>
  <c r="M164" i="17" s="1"/>
  <c r="M165" i="17" s="1"/>
  <c r="M166" i="17" s="1"/>
  <c r="M167" i="17" s="1"/>
  <c r="M168" i="17" s="1"/>
  <c r="M169" i="17" s="1"/>
  <c r="M170" i="17" s="1"/>
  <c r="M171" i="17" s="1"/>
  <c r="M172" i="17" s="1"/>
  <c r="M173" i="17" s="1"/>
  <c r="M174" i="17" s="1"/>
  <c r="M175" i="17" s="1"/>
  <c r="M176" i="17" s="1"/>
  <c r="M177" i="17" s="1"/>
  <c r="M178" i="17" s="1"/>
  <c r="M179" i="17" s="1"/>
  <c r="M180" i="17" s="1"/>
  <c r="M181" i="17" s="1"/>
  <c r="M182" i="17" s="1"/>
  <c r="M183" i="17" s="1"/>
  <c r="M184" i="17" s="1"/>
  <c r="M185" i="17" s="1"/>
  <c r="M186" i="17" s="1"/>
  <c r="M187" i="17" s="1"/>
  <c r="M188" i="17" s="1"/>
  <c r="M189" i="17" s="1"/>
  <c r="M190" i="17" s="1"/>
  <c r="M191" i="17" s="1"/>
  <c r="M192" i="17" s="1"/>
  <c r="M193" i="17" s="1"/>
  <c r="M194" i="17" s="1"/>
  <c r="M195" i="17" s="1"/>
  <c r="M196" i="17" s="1"/>
  <c r="M197" i="17" s="1"/>
  <c r="M198" i="17" s="1"/>
  <c r="M199" i="17" s="1"/>
  <c r="M200" i="17" s="1"/>
  <c r="M201" i="17" s="1"/>
  <c r="M202" i="17" s="1"/>
  <c r="M203" i="17" s="1"/>
  <c r="M204" i="17" s="1"/>
  <c r="M205" i="17" s="1"/>
  <c r="M206" i="17" s="1"/>
  <c r="M207" i="17" s="1"/>
  <c r="M208" i="17" s="1"/>
  <c r="M209" i="17" s="1"/>
  <c r="M210" i="17" s="1"/>
  <c r="M211" i="17" s="1"/>
  <c r="M212" i="17" s="1"/>
  <c r="M213" i="17" s="1"/>
  <c r="M214" i="17" s="1"/>
  <c r="M215" i="17" s="1"/>
  <c r="M216" i="17" s="1"/>
  <c r="M217" i="17" s="1"/>
  <c r="M218" i="17" s="1"/>
  <c r="M219" i="17" s="1"/>
  <c r="M220" i="17" s="1"/>
  <c r="M221" i="17" s="1"/>
  <c r="M222" i="17" s="1"/>
  <c r="M223" i="17" s="1"/>
  <c r="M224" i="17" s="1"/>
  <c r="M225" i="17" s="1"/>
  <c r="M226" i="17" s="1"/>
  <c r="M227" i="17" s="1"/>
  <c r="M228" i="17" s="1"/>
  <c r="M229" i="17" s="1"/>
  <c r="M230" i="17" s="1"/>
  <c r="M231" i="17" s="1"/>
  <c r="M232" i="17" s="1"/>
  <c r="M233" i="17" s="1"/>
  <c r="M234" i="17" s="1"/>
  <c r="M235" i="17" s="1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M246" i="17" s="1"/>
  <c r="M247" i="17" s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M258" i="17" s="1"/>
  <c r="M259" i="17" s="1"/>
  <c r="M260" i="17" s="1"/>
  <c r="M261" i="17" s="1"/>
  <c r="M262" i="17" s="1"/>
  <c r="M263" i="17" s="1"/>
  <c r="M264" i="17" s="1"/>
  <c r="M265" i="17" s="1"/>
  <c r="M266" i="17" s="1"/>
  <c r="M267" i="17" s="1"/>
  <c r="M268" i="17" s="1"/>
  <c r="M269" i="17" s="1"/>
  <c r="M270" i="17" s="1"/>
  <c r="M271" i="17" s="1"/>
  <c r="M272" i="17" s="1"/>
  <c r="M273" i="17" s="1"/>
  <c r="M274" i="17" s="1"/>
  <c r="M275" i="17" s="1"/>
  <c r="M276" i="17" s="1"/>
  <c r="M277" i="17" s="1"/>
  <c r="M278" i="17" s="1"/>
  <c r="M279" i="17" s="1"/>
  <c r="M280" i="17" s="1"/>
  <c r="M281" i="17" s="1"/>
  <c r="M282" i="17" s="1"/>
  <c r="M283" i="17" s="1"/>
  <c r="M284" i="17" s="1"/>
  <c r="M285" i="17" s="1"/>
  <c r="M286" i="17" s="1"/>
  <c r="M287" i="17" s="1"/>
  <c r="M288" i="17" s="1"/>
  <c r="M289" i="17" s="1"/>
  <c r="M290" i="17" s="1"/>
  <c r="M291" i="17" s="1"/>
  <c r="M292" i="17" s="1"/>
  <c r="M293" i="17" s="1"/>
  <c r="M294" i="17" s="1"/>
  <c r="M295" i="17" s="1"/>
  <c r="M296" i="17" s="1"/>
  <c r="M297" i="17" s="1"/>
  <c r="M298" i="17" s="1"/>
  <c r="M299" i="17" s="1"/>
  <c r="M300" i="17" s="1"/>
  <c r="M301" i="17" s="1"/>
  <c r="M302" i="17" s="1"/>
  <c r="M303" i="17" s="1"/>
  <c r="M304" i="17" s="1"/>
  <c r="M305" i="17" s="1"/>
  <c r="M306" i="17" s="1"/>
  <c r="M307" i="17" s="1"/>
  <c r="M308" i="17" s="1"/>
  <c r="M309" i="17" s="1"/>
  <c r="M310" i="17" s="1"/>
  <c r="M311" i="17" s="1"/>
  <c r="M312" i="17" s="1"/>
  <c r="M313" i="17" s="1"/>
  <c r="M314" i="17" s="1"/>
  <c r="M315" i="17" s="1"/>
  <c r="M316" i="17" s="1"/>
  <c r="M317" i="17" s="1"/>
  <c r="M318" i="17" s="1"/>
  <c r="M319" i="17" s="1"/>
  <c r="M320" i="17" s="1"/>
  <c r="M321" i="17" s="1"/>
  <c r="M322" i="17" s="1"/>
  <c r="M323" i="17" s="1"/>
  <c r="M324" i="17" s="1"/>
  <c r="M325" i="17" s="1"/>
  <c r="M326" i="17" s="1"/>
  <c r="M327" i="17" s="1"/>
  <c r="M328" i="17" s="1"/>
  <c r="M329" i="17" s="1"/>
  <c r="M330" i="17" s="1"/>
  <c r="M331" i="17" s="1"/>
  <c r="M332" i="17" s="1"/>
  <c r="M333" i="17" s="1"/>
  <c r="M334" i="17" s="1"/>
  <c r="M335" i="17" s="1"/>
  <c r="M336" i="17" s="1"/>
  <c r="M337" i="17" s="1"/>
  <c r="M338" i="17" s="1"/>
  <c r="M339" i="17" s="1"/>
  <c r="M340" i="17" s="1"/>
  <c r="M341" i="17" s="1"/>
  <c r="M342" i="17" s="1"/>
  <c r="M343" i="17" s="1"/>
  <c r="M344" i="17" s="1"/>
  <c r="M345" i="17" s="1"/>
  <c r="M346" i="17" s="1"/>
  <c r="M347" i="17" s="1"/>
  <c r="M348" i="17" s="1"/>
  <c r="M349" i="17" s="1"/>
  <c r="M350" i="17" s="1"/>
  <c r="M351" i="17" s="1"/>
  <c r="M352" i="17" s="1"/>
  <c r="M353" i="17" s="1"/>
  <c r="M354" i="17" s="1"/>
  <c r="M355" i="17" s="1"/>
  <c r="M356" i="17" s="1"/>
  <c r="M357" i="17" s="1"/>
  <c r="M358" i="17" s="1"/>
  <c r="M359" i="17" s="1"/>
  <c r="M360" i="17" s="1"/>
  <c r="M361" i="17" s="1"/>
  <c r="M362" i="17" s="1"/>
  <c r="M363" i="17" s="1"/>
  <c r="M364" i="17" s="1"/>
  <c r="M365" i="17" s="1"/>
  <c r="M366" i="17" s="1"/>
  <c r="M367" i="17" s="1"/>
  <c r="M368" i="17" s="1"/>
  <c r="M369" i="17" s="1"/>
  <c r="M370" i="17" s="1"/>
  <c r="M371" i="17" s="1"/>
  <c r="M372" i="17" s="1"/>
  <c r="M373" i="17" s="1"/>
  <c r="M374" i="17" s="1"/>
  <c r="M375" i="17" s="1"/>
  <c r="M376" i="17" s="1"/>
  <c r="M377" i="17" s="1"/>
  <c r="M378" i="17" s="1"/>
  <c r="M379" i="17" s="1"/>
  <c r="M380" i="17" s="1"/>
  <c r="M381" i="17" s="1"/>
  <c r="M382" i="17" s="1"/>
  <c r="M383" i="17" s="1"/>
  <c r="M384" i="17" s="1"/>
  <c r="M385" i="17" s="1"/>
  <c r="M386" i="17" s="1"/>
  <c r="M387" i="17" s="1"/>
  <c r="M388" i="17" s="1"/>
  <c r="M389" i="17" s="1"/>
  <c r="M390" i="17" s="1"/>
  <c r="M391" i="17" s="1"/>
  <c r="M392" i="17" s="1"/>
  <c r="M393" i="17" s="1"/>
  <c r="M394" i="17" s="1"/>
  <c r="M395" i="17" s="1"/>
  <c r="M396" i="17" s="1"/>
  <c r="M397" i="17" s="1"/>
  <c r="M398" i="17" s="1"/>
  <c r="M399" i="17" s="1"/>
  <c r="M400" i="17" s="1"/>
  <c r="M401" i="17" s="1"/>
  <c r="M402" i="17" s="1"/>
  <c r="M403" i="17" s="1"/>
  <c r="M404" i="17" s="1"/>
  <c r="M405" i="17" s="1"/>
  <c r="M406" i="17" s="1"/>
  <c r="M407" i="17" s="1"/>
  <c r="M408" i="17" s="1"/>
  <c r="M409" i="17" s="1"/>
  <c r="M410" i="17" s="1"/>
  <c r="M411" i="17" s="1"/>
  <c r="M412" i="17" s="1"/>
  <c r="M413" i="17" s="1"/>
  <c r="M414" i="17" s="1"/>
  <c r="M415" i="17" s="1"/>
  <c r="M416" i="17" s="1"/>
  <c r="M417" i="17" s="1"/>
  <c r="M418" i="17" s="1"/>
  <c r="M419" i="17" s="1"/>
  <c r="M420" i="17" s="1"/>
  <c r="M421" i="17" s="1"/>
  <c r="M422" i="17" s="1"/>
  <c r="M423" i="17" s="1"/>
  <c r="M424" i="17" s="1"/>
  <c r="M425" i="17" s="1"/>
  <c r="M426" i="17" s="1"/>
  <c r="M427" i="17" s="1"/>
  <c r="M428" i="17" s="1"/>
  <c r="M429" i="17" s="1"/>
  <c r="M430" i="17" s="1"/>
  <c r="M431" i="17" s="1"/>
  <c r="M432" i="17" s="1"/>
  <c r="M433" i="17" s="1"/>
  <c r="M434" i="17" s="1"/>
  <c r="M435" i="17" s="1"/>
  <c r="M436" i="17" s="1"/>
  <c r="M437" i="17" s="1"/>
  <c r="M438" i="17" s="1"/>
  <c r="M439" i="17" s="1"/>
  <c r="M440" i="17" s="1"/>
  <c r="M441" i="17" s="1"/>
  <c r="M442" i="17" s="1"/>
  <c r="M443" i="17" s="1"/>
  <c r="M444" i="17" s="1"/>
  <c r="M445" i="17" s="1"/>
  <c r="M446" i="17" s="1"/>
  <c r="M447" i="17" s="1"/>
  <c r="M448" i="17" s="1"/>
  <c r="M449" i="17" s="1"/>
  <c r="M450" i="17" s="1"/>
  <c r="M451" i="17" s="1"/>
  <c r="M452" i="17" s="1"/>
  <c r="M453" i="17" s="1"/>
  <c r="M454" i="17" s="1"/>
  <c r="M455" i="17" s="1"/>
  <c r="M456" i="17" s="1"/>
  <c r="M457" i="17" s="1"/>
  <c r="M458" i="17" s="1"/>
  <c r="M459" i="17" s="1"/>
  <c r="M460" i="17" s="1"/>
  <c r="M461" i="17" s="1"/>
  <c r="M462" i="17" s="1"/>
  <c r="M463" i="17" s="1"/>
  <c r="M464" i="17" s="1"/>
  <c r="M465" i="17" s="1"/>
  <c r="M466" i="17" s="1"/>
  <c r="M467" i="17" s="1"/>
  <c r="M468" i="17" s="1"/>
  <c r="M469" i="17" s="1"/>
  <c r="M470" i="17" s="1"/>
  <c r="M471" i="17" s="1"/>
  <c r="M472" i="17" s="1"/>
  <c r="M473" i="17" s="1"/>
  <c r="M474" i="17" s="1"/>
  <c r="M475" i="17" s="1"/>
  <c r="M476" i="17" s="1"/>
  <c r="M477" i="17" s="1"/>
  <c r="M478" i="17" s="1"/>
  <c r="M479" i="17" s="1"/>
  <c r="M480" i="17" s="1"/>
  <c r="M481" i="17" s="1"/>
  <c r="M482" i="17" s="1"/>
  <c r="M483" i="17" s="1"/>
  <c r="M484" i="17" s="1"/>
  <c r="M485" i="17" s="1"/>
  <c r="M486" i="17" s="1"/>
  <c r="M487" i="17" s="1"/>
  <c r="M488" i="17" s="1"/>
  <c r="M489" i="17" s="1"/>
  <c r="M490" i="17" s="1"/>
  <c r="M491" i="17" s="1"/>
  <c r="M492" i="17" s="1"/>
  <c r="M493" i="17" s="1"/>
  <c r="M494" i="17" s="1"/>
  <c r="M495" i="17" s="1"/>
  <c r="M496" i="17" s="1"/>
  <c r="M497" i="17" s="1"/>
  <c r="M498" i="17" s="1"/>
  <c r="M499" i="17" s="1"/>
  <c r="M500" i="17" s="1"/>
  <c r="M501" i="17" s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" i="6"/>
  <c r="C78" i="20" l="1"/>
  <c r="D78" i="20" s="1"/>
  <c r="B77" i="22" s="1"/>
  <c r="C75" i="20"/>
  <c r="D75" i="20" s="1"/>
  <c r="C82" i="20"/>
  <c r="D82" i="20" s="1"/>
  <c r="C49" i="20"/>
  <c r="D49" i="20" s="1"/>
  <c r="C52" i="20"/>
  <c r="D52" i="20" s="1"/>
  <c r="B57" i="22" s="1"/>
  <c r="C56" i="20"/>
  <c r="D56" i="20" s="1"/>
  <c r="B44" i="22" s="1"/>
  <c r="C60" i="20"/>
  <c r="D60" i="20" s="1"/>
  <c r="B43" i="22" s="1"/>
  <c r="C64" i="20"/>
  <c r="D64" i="20" s="1"/>
  <c r="B52" i="22" s="1"/>
  <c r="C67" i="20"/>
  <c r="D67" i="20" s="1"/>
  <c r="B73" i="22" s="1"/>
  <c r="C73" i="20"/>
  <c r="D73" i="20" s="1"/>
  <c r="B68" i="22" s="1"/>
  <c r="C53" i="21"/>
  <c r="D53" i="21" s="1"/>
  <c r="C77" i="22" s="1"/>
  <c r="C2" i="21"/>
  <c r="D2" i="21" s="1"/>
  <c r="C4" i="22" s="1"/>
  <c r="C5" i="21"/>
  <c r="D5" i="21" s="1"/>
  <c r="C5" i="22" s="1"/>
  <c r="C8" i="21"/>
  <c r="D8" i="21" s="1"/>
  <c r="C12" i="22" s="1"/>
  <c r="C11" i="21"/>
  <c r="D11" i="21" s="1"/>
  <c r="C10" i="22" s="1"/>
  <c r="C14" i="21"/>
  <c r="D14" i="21" s="1"/>
  <c r="C17" i="22" s="1"/>
  <c r="C18" i="21"/>
  <c r="D18" i="21" s="1"/>
  <c r="C19" i="22" s="1"/>
  <c r="C22" i="21"/>
  <c r="D22" i="21" s="1"/>
  <c r="C15" i="22" s="1"/>
  <c r="C26" i="21"/>
  <c r="D26" i="21" s="1"/>
  <c r="C50" i="22" s="1"/>
  <c r="C4" i="21"/>
  <c r="D4" i="21" s="1"/>
  <c r="C2" i="22" s="1"/>
  <c r="C46" i="21"/>
  <c r="D46" i="21" s="1"/>
  <c r="C75" i="22" s="1"/>
  <c r="C47" i="21"/>
  <c r="D47" i="21" s="1"/>
  <c r="C45" i="22" s="1"/>
  <c r="C48" i="21"/>
  <c r="D48" i="21" s="1"/>
  <c r="C53" i="22" s="1"/>
  <c r="C49" i="21"/>
  <c r="D49" i="21" s="1"/>
  <c r="C61" i="22" s="1"/>
  <c r="C50" i="21"/>
  <c r="D50" i="21" s="1"/>
  <c r="C68" i="22" s="1"/>
  <c r="C52" i="21"/>
  <c r="D52" i="21" s="1"/>
  <c r="C48" i="22" s="1"/>
  <c r="C51" i="21"/>
  <c r="D51" i="21" s="1"/>
  <c r="C60" i="22" s="1"/>
  <c r="C55" i="21"/>
  <c r="D55" i="21" s="1"/>
  <c r="C41" i="22" s="1"/>
  <c r="C56" i="21"/>
  <c r="D56" i="21" s="1"/>
  <c r="C47" i="22" s="1"/>
  <c r="C54" i="21"/>
  <c r="D54" i="21" s="1"/>
  <c r="C57" i="21"/>
  <c r="D57" i="21" s="1"/>
  <c r="C42" i="22" s="1"/>
  <c r="C58" i="21"/>
  <c r="D58" i="21" s="1"/>
  <c r="C62" i="22" s="1"/>
  <c r="C59" i="21"/>
  <c r="D59" i="21" s="1"/>
  <c r="C36" i="22" s="1"/>
  <c r="C60" i="21"/>
  <c r="D60" i="21" s="1"/>
  <c r="C67" i="22" s="1"/>
  <c r="C61" i="21"/>
  <c r="D61" i="21" s="1"/>
  <c r="C81" i="22" s="1"/>
  <c r="C62" i="21"/>
  <c r="D62" i="21" s="1"/>
  <c r="C57" i="22" s="1"/>
  <c r="C63" i="21"/>
  <c r="D63" i="21" s="1"/>
  <c r="C49" i="22" s="1"/>
  <c r="C67" i="21"/>
  <c r="D67" i="21" s="1"/>
  <c r="C40" i="21"/>
  <c r="D40" i="21" s="1"/>
  <c r="C52" i="22" s="1"/>
  <c r="C41" i="21"/>
  <c r="D41" i="21" s="1"/>
  <c r="C56" i="22" s="1"/>
  <c r="C65" i="21"/>
  <c r="D65" i="21" s="1"/>
  <c r="C82" i="22" s="1"/>
  <c r="C68" i="21"/>
  <c r="D68" i="21" s="1"/>
  <c r="C59" i="22" s="1"/>
  <c r="C3" i="21"/>
  <c r="D3" i="21" s="1"/>
  <c r="C3" i="22" s="1"/>
  <c r="C7" i="21"/>
  <c r="D7" i="21" s="1"/>
  <c r="C11" i="22" s="1"/>
  <c r="C27" i="21"/>
  <c r="D27" i="21" s="1"/>
  <c r="C23" i="22" s="1"/>
  <c r="C31" i="21"/>
  <c r="D31" i="21" s="1"/>
  <c r="C26" i="22" s="1"/>
  <c r="C35" i="21"/>
  <c r="D35" i="21" s="1"/>
  <c r="C54" i="22" s="1"/>
  <c r="C37" i="21"/>
  <c r="D37" i="21" s="1"/>
  <c r="C34" i="22" s="1"/>
  <c r="C42" i="21"/>
  <c r="D42" i="21" s="1"/>
  <c r="C32" i="22" s="1"/>
  <c r="C44" i="21"/>
  <c r="D44" i="21" s="1"/>
  <c r="C37" i="22" s="1"/>
  <c r="C64" i="21"/>
  <c r="D64" i="21" s="1"/>
  <c r="C69" i="22" s="1"/>
  <c r="C66" i="21"/>
  <c r="D66" i="21" s="1"/>
  <c r="C71" i="22" s="1"/>
  <c r="C12" i="21"/>
  <c r="D12" i="21" s="1"/>
  <c r="C30" i="22" s="1"/>
  <c r="C16" i="21"/>
  <c r="D16" i="21" s="1"/>
  <c r="C29" i="22" s="1"/>
  <c r="C20" i="21"/>
  <c r="D20" i="21" s="1"/>
  <c r="C35" i="22" s="1"/>
  <c r="C24" i="21"/>
  <c r="D24" i="21" s="1"/>
  <c r="C28" i="22" s="1"/>
  <c r="C28" i="21"/>
  <c r="D28" i="21" s="1"/>
  <c r="C44" i="22" s="1"/>
  <c r="C38" i="21"/>
  <c r="D38" i="21" s="1"/>
  <c r="C40" i="22" s="1"/>
  <c r="C43" i="21"/>
  <c r="D43" i="21" s="1"/>
  <c r="C70" i="22" s="1"/>
  <c r="C6" i="21"/>
  <c r="D6" i="21" s="1"/>
  <c r="C7" i="22" s="1"/>
  <c r="C10" i="21"/>
  <c r="D10" i="21" s="1"/>
  <c r="C6" i="22" s="1"/>
  <c r="C29" i="21"/>
  <c r="D29" i="21" s="1"/>
  <c r="C33" i="22" s="1"/>
  <c r="C33" i="21"/>
  <c r="D33" i="21" s="1"/>
  <c r="C24" i="22" s="1"/>
  <c r="C39" i="21"/>
  <c r="D39" i="21" s="1"/>
  <c r="C25" i="22" s="1"/>
  <c r="C45" i="21"/>
  <c r="D45" i="21" s="1"/>
  <c r="C63" i="22" s="1"/>
  <c r="C12" i="20"/>
  <c r="D12" i="20" s="1"/>
  <c r="B13" i="22" s="1"/>
  <c r="C14" i="20"/>
  <c r="D14" i="20" s="1"/>
  <c r="B16" i="22" s="1"/>
  <c r="C16" i="20"/>
  <c r="D16" i="20" s="1"/>
  <c r="B14" i="22" s="1"/>
  <c r="C18" i="20"/>
  <c r="D18" i="20" s="1"/>
  <c r="B12" i="22" s="1"/>
  <c r="C8" i="20"/>
  <c r="D8" i="20" s="1"/>
  <c r="B27" i="22" s="1"/>
  <c r="C25" i="20"/>
  <c r="D25" i="20" s="1"/>
  <c r="B32" i="22" s="1"/>
  <c r="C29" i="20"/>
  <c r="D29" i="20" s="1"/>
  <c r="B23" i="22" s="1"/>
  <c r="C33" i="20"/>
  <c r="D33" i="20" s="1"/>
  <c r="C37" i="20"/>
  <c r="D37" i="20" s="1"/>
  <c r="B42" i="22" s="1"/>
  <c r="C41" i="20"/>
  <c r="D41" i="20" s="1"/>
  <c r="B47" i="22" s="1"/>
  <c r="C45" i="20"/>
  <c r="D45" i="20" s="1"/>
  <c r="B35" i="22" s="1"/>
  <c r="C11" i="20"/>
  <c r="D11" i="20" s="1"/>
  <c r="B10" i="22" s="1"/>
  <c r="C70" i="20"/>
  <c r="D70" i="20" s="1"/>
  <c r="B74" i="22" s="1"/>
  <c r="C74" i="20"/>
  <c r="D74" i="20" s="1"/>
  <c r="B50" i="22" s="1"/>
  <c r="C68" i="20"/>
  <c r="D68" i="20" s="1"/>
  <c r="B63" i="22" s="1"/>
  <c r="C81" i="20"/>
  <c r="D81" i="20" s="1"/>
  <c r="C2" i="20"/>
  <c r="D2" i="20" s="1"/>
  <c r="B2" i="22" s="1"/>
  <c r="C6" i="20"/>
  <c r="D6" i="20" s="1"/>
  <c r="B6" i="22" s="1"/>
  <c r="C54" i="20"/>
  <c r="D54" i="20" s="1"/>
  <c r="C57" i="20"/>
  <c r="D57" i="20" s="1"/>
  <c r="B53" i="22" s="1"/>
  <c r="C62" i="20"/>
  <c r="D62" i="20" s="1"/>
  <c r="B69" i="22" s="1"/>
  <c r="C65" i="20"/>
  <c r="D65" i="20" s="1"/>
  <c r="B61" i="22" s="1"/>
  <c r="C4" i="20"/>
  <c r="D4" i="20" s="1"/>
  <c r="B4" i="22" s="1"/>
  <c r="C9" i="20"/>
  <c r="D9" i="20" s="1"/>
  <c r="B7" i="22" s="1"/>
  <c r="C15" i="20"/>
  <c r="D15" i="20" s="1"/>
  <c r="B15" i="22" s="1"/>
  <c r="C20" i="20"/>
  <c r="D20" i="20" s="1"/>
  <c r="B25" i="22" s="1"/>
  <c r="C23" i="20"/>
  <c r="D23" i="20" s="1"/>
  <c r="B22" i="22" s="1"/>
  <c r="C27" i="20"/>
  <c r="D27" i="20" s="1"/>
  <c r="B21" i="22" s="1"/>
  <c r="C31" i="20"/>
  <c r="D31" i="20" s="1"/>
  <c r="B34" i="22" s="1"/>
  <c r="C35" i="20"/>
  <c r="D35" i="20" s="1"/>
  <c r="B28" i="22" s="1"/>
  <c r="C39" i="20"/>
  <c r="D39" i="20" s="1"/>
  <c r="C43" i="20"/>
  <c r="D43" i="20" s="1"/>
  <c r="B45" i="22" s="1"/>
  <c r="C46" i="20"/>
  <c r="D46" i="20" s="1"/>
  <c r="B48" i="22" s="1"/>
  <c r="C50" i="20"/>
  <c r="D50" i="20" s="1"/>
  <c r="C55" i="20"/>
  <c r="D55" i="20" s="1"/>
  <c r="C59" i="20"/>
  <c r="D59" i="20" s="1"/>
  <c r="B62" i="22" s="1"/>
  <c r="C61" i="20"/>
  <c r="D61" i="20" s="1"/>
  <c r="B72" i="22" s="1"/>
  <c r="C66" i="20"/>
  <c r="D66" i="20" s="1"/>
  <c r="B67" i="22" s="1"/>
  <c r="C71" i="20"/>
  <c r="D71" i="20" s="1"/>
  <c r="C48" i="20"/>
  <c r="D48" i="20" s="1"/>
  <c r="B30" i="22" s="1"/>
  <c r="C3" i="20"/>
  <c r="D3" i="20" s="1"/>
  <c r="B3" i="22" s="1"/>
  <c r="C5" i="20"/>
  <c r="D5" i="20" s="1"/>
  <c r="B9" i="22" s="1"/>
  <c r="C7" i="20"/>
  <c r="D7" i="20" s="1"/>
  <c r="B8" i="22" s="1"/>
  <c r="C10" i="20"/>
  <c r="D10" i="20" s="1"/>
  <c r="B5" i="22" s="1"/>
  <c r="C13" i="20"/>
  <c r="D13" i="20" s="1"/>
  <c r="B20" i="22" s="1"/>
  <c r="C17" i="20"/>
  <c r="D17" i="20" s="1"/>
  <c r="B11" i="22" s="1"/>
  <c r="C47" i="20"/>
  <c r="D47" i="20" s="1"/>
  <c r="B39" i="22" s="1"/>
  <c r="C51" i="20"/>
  <c r="D51" i="20" s="1"/>
  <c r="B59" i="22" s="1"/>
  <c r="C53" i="20"/>
  <c r="D53" i="20" s="1"/>
  <c r="B64" i="22" s="1"/>
  <c r="C58" i="20"/>
  <c r="D58" i="20" s="1"/>
  <c r="B60" i="22" s="1"/>
  <c r="C63" i="20"/>
  <c r="D63" i="20" s="1"/>
  <c r="B71" i="22" s="1"/>
  <c r="C69" i="20"/>
  <c r="D69" i="20" s="1"/>
  <c r="B56" i="22" s="1"/>
  <c r="C72" i="20"/>
  <c r="D72" i="20" s="1"/>
  <c r="B54" i="22" s="1"/>
  <c r="C76" i="20"/>
  <c r="D76" i="20" s="1"/>
  <c r="C79" i="20"/>
  <c r="D79" i="20" s="1"/>
  <c r="B82" i="22" s="1"/>
  <c r="C77" i="20"/>
  <c r="D77" i="20" s="1"/>
  <c r="B70" i="22" s="1"/>
  <c r="C80" i="20"/>
  <c r="D80" i="20" s="1"/>
  <c r="B81" i="22" s="1"/>
  <c r="E27" i="22"/>
  <c r="C19" i="20"/>
  <c r="D19" i="20" s="1"/>
  <c r="B18" i="22" s="1"/>
  <c r="C22" i="20"/>
  <c r="D22" i="20" s="1"/>
  <c r="B24" i="22" s="1"/>
  <c r="C26" i="20"/>
  <c r="D26" i="20" s="1"/>
  <c r="B36" i="22" s="1"/>
  <c r="C30" i="20"/>
  <c r="D30" i="20" s="1"/>
  <c r="B26" i="22" s="1"/>
  <c r="C32" i="20"/>
  <c r="D32" i="20" s="1"/>
  <c r="B31" i="22" s="1"/>
  <c r="C36" i="20"/>
  <c r="D36" i="20" s="1"/>
  <c r="B37" i="22" s="1"/>
  <c r="C40" i="20"/>
  <c r="D40" i="20" s="1"/>
  <c r="B29" i="22" s="1"/>
  <c r="C44" i="20"/>
  <c r="D44" i="20" s="1"/>
  <c r="B40" i="22" s="1"/>
  <c r="E72" i="22"/>
  <c r="E77" i="22"/>
  <c r="E74" i="22"/>
  <c r="C21" i="20"/>
  <c r="D21" i="20" s="1"/>
  <c r="B19" i="22" s="1"/>
  <c r="C24" i="20"/>
  <c r="D24" i="20" s="1"/>
  <c r="B17" i="22" s="1"/>
  <c r="C28" i="20"/>
  <c r="D28" i="20" s="1"/>
  <c r="B38" i="22" s="1"/>
  <c r="C34" i="20"/>
  <c r="D34" i="20" s="1"/>
  <c r="B33" i="22" s="1"/>
  <c r="C38" i="20"/>
  <c r="D38" i="20" s="1"/>
  <c r="B41" i="22" s="1"/>
  <c r="C42" i="20"/>
  <c r="D42" i="20" s="1"/>
  <c r="B49" i="22" s="1"/>
  <c r="E64" i="22"/>
  <c r="E73" i="22"/>
  <c r="C9" i="21"/>
  <c r="D9" i="21" s="1"/>
  <c r="C8" i="22" s="1"/>
  <c r="C13" i="21"/>
  <c r="D13" i="21" s="1"/>
  <c r="C9" i="22" s="1"/>
  <c r="C15" i="21"/>
  <c r="D15" i="21" s="1"/>
  <c r="C13" i="22" s="1"/>
  <c r="C17" i="21"/>
  <c r="D17" i="21" s="1"/>
  <c r="C14" i="22" s="1"/>
  <c r="C19" i="21"/>
  <c r="D19" i="21" s="1"/>
  <c r="C18" i="22" s="1"/>
  <c r="C21" i="21"/>
  <c r="D21" i="21" s="1"/>
  <c r="C21" i="22" s="1"/>
  <c r="C23" i="21"/>
  <c r="D23" i="21" s="1"/>
  <c r="C16" i="22" s="1"/>
  <c r="C25" i="21"/>
  <c r="D25" i="21" s="1"/>
  <c r="C43" i="22" s="1"/>
  <c r="C30" i="21"/>
  <c r="D30" i="21" s="1"/>
  <c r="C22" i="22" s="1"/>
  <c r="C32" i="21"/>
  <c r="D32" i="21" s="1"/>
  <c r="C31" i="22" s="1"/>
  <c r="C34" i="21"/>
  <c r="D34" i="21" s="1"/>
  <c r="C20" i="22" s="1"/>
  <c r="C36" i="21"/>
  <c r="D36" i="21" s="1"/>
  <c r="C39" i="22" s="1"/>
  <c r="D350" i="19"/>
  <c r="D346" i="19"/>
  <c r="D332" i="19"/>
  <c r="D328" i="19"/>
  <c r="D312" i="19"/>
  <c r="D296" i="19"/>
  <c r="D292" i="19"/>
  <c r="D286" i="19"/>
  <c r="D276" i="19"/>
  <c r="D272" i="19"/>
  <c r="D262" i="19"/>
  <c r="D258" i="19"/>
  <c r="D252" i="19"/>
  <c r="D246" i="19"/>
  <c r="D243" i="19"/>
  <c r="D237" i="19"/>
  <c r="D217" i="19"/>
  <c r="D207" i="19"/>
  <c r="D203" i="19"/>
  <c r="D189" i="19"/>
  <c r="D173" i="19"/>
  <c r="D169" i="19"/>
  <c r="D165" i="19"/>
  <c r="D159" i="19"/>
  <c r="D153" i="19"/>
  <c r="D39" i="19"/>
  <c r="D137" i="19"/>
  <c r="D134" i="19"/>
  <c r="D126" i="19"/>
  <c r="D121" i="19"/>
  <c r="D104" i="19"/>
  <c r="D25" i="19"/>
  <c r="D89" i="19"/>
  <c r="D81" i="19"/>
  <c r="D343" i="19"/>
  <c r="D320" i="19"/>
  <c r="D315" i="19"/>
  <c r="D279" i="19"/>
  <c r="D256" i="19"/>
  <c r="D190" i="19"/>
  <c r="D34" i="19"/>
  <c r="D102" i="19"/>
  <c r="D82" i="19"/>
  <c r="D46" i="19"/>
  <c r="D327" i="19"/>
  <c r="D304" i="19"/>
  <c r="D299" i="19"/>
  <c r="D263" i="19"/>
  <c r="D241" i="19"/>
  <c r="D236" i="19"/>
  <c r="D41" i="19"/>
  <c r="D179" i="19"/>
  <c r="D174" i="19"/>
  <c r="D38" i="19"/>
  <c r="D123" i="19"/>
  <c r="D118" i="19"/>
  <c r="D88" i="19"/>
  <c r="D74" i="19"/>
  <c r="D20" i="19"/>
  <c r="D12" i="19"/>
  <c r="D251" i="19"/>
  <c r="D216" i="19"/>
  <c r="D40" i="19"/>
  <c r="D154" i="19"/>
  <c r="D131" i="19"/>
  <c r="D19" i="19"/>
  <c r="D311" i="19"/>
  <c r="D288" i="19"/>
  <c r="D283" i="19"/>
  <c r="D247" i="19"/>
  <c r="D225" i="19"/>
  <c r="D220" i="19"/>
  <c r="D186" i="19"/>
  <c r="D163" i="19"/>
  <c r="D158" i="19"/>
  <c r="D129" i="19"/>
  <c r="D109" i="19"/>
  <c r="D105" i="19"/>
  <c r="D80" i="19"/>
  <c r="D56" i="19"/>
  <c r="D335" i="19"/>
  <c r="D319" i="19"/>
  <c r="D303" i="19"/>
  <c r="D287" i="19"/>
  <c r="D271" i="19"/>
  <c r="D255" i="19"/>
  <c r="D240" i="19"/>
  <c r="D224" i="19"/>
  <c r="D208" i="19"/>
  <c r="D194" i="19"/>
  <c r="D178" i="19"/>
  <c r="D162" i="19"/>
  <c r="D147" i="19"/>
  <c r="D36" i="19"/>
  <c r="D122" i="19"/>
  <c r="D108" i="19"/>
  <c r="D95" i="19"/>
  <c r="D18" i="19"/>
  <c r="D73" i="19"/>
  <c r="D59" i="19"/>
  <c r="D54" i="19"/>
  <c r="D7" i="19"/>
  <c r="D44" i="19"/>
  <c r="D550" i="18"/>
  <c r="D546" i="18"/>
  <c r="D542" i="18"/>
  <c r="D538" i="18"/>
  <c r="D534" i="18"/>
  <c r="D530" i="18"/>
  <c r="D526" i="18"/>
  <c r="D522" i="18"/>
  <c r="D518" i="18"/>
  <c r="D514" i="18"/>
  <c r="D510" i="18"/>
  <c r="D506" i="18"/>
  <c r="D502" i="18"/>
  <c r="D498" i="18"/>
  <c r="D494" i="18"/>
  <c r="D490" i="18"/>
  <c r="D486" i="18"/>
  <c r="D482" i="18"/>
  <c r="D478" i="18"/>
  <c r="D474" i="18"/>
  <c r="D470" i="18"/>
  <c r="D549" i="18"/>
  <c r="D545" i="18"/>
  <c r="D541" i="18"/>
  <c r="D537" i="18"/>
  <c r="D533" i="18"/>
  <c r="D529" i="18"/>
  <c r="D525" i="18"/>
  <c r="D521" i="18"/>
  <c r="D517" i="18"/>
  <c r="D513" i="18"/>
  <c r="D509" i="18"/>
  <c r="D548" i="18"/>
  <c r="D544" i="18"/>
  <c r="D540" i="18"/>
  <c r="D536" i="18"/>
  <c r="D532" i="18"/>
  <c r="D528" i="18"/>
  <c r="D524" i="18"/>
  <c r="D520" i="18"/>
  <c r="D516" i="18"/>
  <c r="D2" i="18"/>
  <c r="D547" i="18"/>
  <c r="D543" i="18"/>
  <c r="D539" i="18"/>
  <c r="D535" i="18"/>
  <c r="D531" i="18"/>
  <c r="D527" i="18"/>
  <c r="D523" i="18"/>
  <c r="D519" i="18"/>
  <c r="D515" i="18"/>
  <c r="D511" i="18"/>
  <c r="D507" i="18"/>
  <c r="D503" i="18"/>
  <c r="D499" i="18"/>
  <c r="D495" i="18"/>
  <c r="D491" i="18"/>
  <c r="D487" i="18"/>
  <c r="D483" i="18"/>
  <c r="D479" i="18"/>
  <c r="D475" i="18"/>
  <c r="D466" i="18"/>
  <c r="D462" i="18"/>
  <c r="D458" i="18"/>
  <c r="D454" i="18"/>
  <c r="D450" i="18"/>
  <c r="D446" i="18"/>
  <c r="D442" i="18"/>
  <c r="D438" i="18"/>
  <c r="D434" i="18"/>
  <c r="D430" i="18"/>
  <c r="D426" i="18"/>
  <c r="D422" i="18"/>
  <c r="D418" i="18"/>
  <c r="D414" i="18"/>
  <c r="D410" i="18"/>
  <c r="D406" i="18"/>
  <c r="D402" i="18"/>
  <c r="D398" i="18"/>
  <c r="D394" i="18"/>
  <c r="D390" i="18"/>
  <c r="D386" i="18"/>
  <c r="D382" i="18"/>
  <c r="D378" i="18"/>
  <c r="D374" i="18"/>
  <c r="D370" i="18"/>
  <c r="D366" i="18"/>
  <c r="D362" i="18"/>
  <c r="D358" i="18"/>
  <c r="D354" i="18"/>
  <c r="D350" i="18"/>
  <c r="D346" i="18"/>
  <c r="D342" i="18"/>
  <c r="D338" i="18"/>
  <c r="D334" i="18"/>
  <c r="D330" i="18"/>
  <c r="D326" i="18"/>
  <c r="D322" i="18"/>
  <c r="D318" i="18"/>
  <c r="D314" i="18"/>
  <c r="D310" i="18"/>
  <c r="D306" i="18"/>
  <c r="D302" i="18"/>
  <c r="D298" i="18"/>
  <c r="D294" i="18"/>
  <c r="D290" i="18"/>
  <c r="D286" i="18"/>
  <c r="D282" i="18"/>
  <c r="D278" i="18"/>
  <c r="D274" i="18"/>
  <c r="D270" i="18"/>
  <c r="D266" i="18"/>
  <c r="D262" i="18"/>
  <c r="D258" i="18"/>
  <c r="D254" i="18"/>
  <c r="D250" i="18"/>
  <c r="D242" i="18"/>
  <c r="D234" i="18"/>
  <c r="D226" i="18"/>
  <c r="D218" i="18"/>
  <c r="D210" i="18"/>
  <c r="D202" i="18"/>
  <c r="D194" i="18"/>
  <c r="D186" i="18"/>
  <c r="D178" i="18"/>
  <c r="D170" i="18"/>
  <c r="D163" i="18"/>
  <c r="D157" i="18"/>
  <c r="D151" i="18"/>
  <c r="D143" i="18"/>
  <c r="D136" i="18"/>
  <c r="D130" i="18"/>
  <c r="D38" i="18"/>
  <c r="D118" i="18"/>
  <c r="D111" i="18"/>
  <c r="D30" i="18"/>
  <c r="D99" i="18"/>
  <c r="D91" i="18"/>
  <c r="D26" i="18"/>
  <c r="D81" i="18"/>
  <c r="D75" i="18"/>
  <c r="D73" i="18"/>
  <c r="D67" i="18"/>
  <c r="D61" i="18"/>
  <c r="D55" i="18"/>
  <c r="D50" i="18"/>
  <c r="D505" i="18"/>
  <c r="D501" i="18"/>
  <c r="D497" i="18"/>
  <c r="D493" i="18"/>
  <c r="D489" i="18"/>
  <c r="D485" i="18"/>
  <c r="D481" i="18"/>
  <c r="D477" i="18"/>
  <c r="D473" i="18"/>
  <c r="D469" i="18"/>
  <c r="D465" i="18"/>
  <c r="D461" i="18"/>
  <c r="D457" i="18"/>
  <c r="D453" i="18"/>
  <c r="D449" i="18"/>
  <c r="D445" i="18"/>
  <c r="D441" i="18"/>
  <c r="D437" i="18"/>
  <c r="D433" i="18"/>
  <c r="D429" i="18"/>
  <c r="D425" i="18"/>
  <c r="D421" i="18"/>
  <c r="D417" i="18"/>
  <c r="D413" i="18"/>
  <c r="D409" i="18"/>
  <c r="D405" i="18"/>
  <c r="D401" i="18"/>
  <c r="D397" i="18"/>
  <c r="D393" i="18"/>
  <c r="D389" i="18"/>
  <c r="D385" i="18"/>
  <c r="D381" i="18"/>
  <c r="D377" i="18"/>
  <c r="D373" i="18"/>
  <c r="D369" i="18"/>
  <c r="D365" i="18"/>
  <c r="D361" i="18"/>
  <c r="D357" i="18"/>
  <c r="D353" i="18"/>
  <c r="D349" i="18"/>
  <c r="D345" i="18"/>
  <c r="D341" i="18"/>
  <c r="D337" i="18"/>
  <c r="D333" i="18"/>
  <c r="D329" i="18"/>
  <c r="D325" i="18"/>
  <c r="D321" i="18"/>
  <c r="D317" i="18"/>
  <c r="D313" i="18"/>
  <c r="D309" i="18"/>
  <c r="D305" i="18"/>
  <c r="D301" i="18"/>
  <c r="D297" i="18"/>
  <c r="D293" i="18"/>
  <c r="D289" i="18"/>
  <c r="D285" i="18"/>
  <c r="D281" i="18"/>
  <c r="D277" i="18"/>
  <c r="D273" i="18"/>
  <c r="D269" i="18"/>
  <c r="D265" i="18"/>
  <c r="D261" i="18"/>
  <c r="D257" i="18"/>
  <c r="D253" i="18"/>
  <c r="D249" i="18"/>
  <c r="D245" i="18"/>
  <c r="D512" i="18"/>
  <c r="D508" i="18"/>
  <c r="D504" i="18"/>
  <c r="D500" i="18"/>
  <c r="D496" i="18"/>
  <c r="D492" i="18"/>
  <c r="D488" i="18"/>
  <c r="D484" i="18"/>
  <c r="D480" i="18"/>
  <c r="D476" i="18"/>
  <c r="D472" i="18"/>
  <c r="D468" i="18"/>
  <c r="D464" i="18"/>
  <c r="D460" i="18"/>
  <c r="D456" i="18"/>
  <c r="D452" i="18"/>
  <c r="D448" i="18"/>
  <c r="D444" i="18"/>
  <c r="D440" i="18"/>
  <c r="D436" i="18"/>
  <c r="D432" i="18"/>
  <c r="D428" i="18"/>
  <c r="D424" i="18"/>
  <c r="D420" i="18"/>
  <c r="D416" i="18"/>
  <c r="D412" i="18"/>
  <c r="D408" i="18"/>
  <c r="D404" i="18"/>
  <c r="D400" i="18"/>
  <c r="D396" i="18"/>
  <c r="D392" i="18"/>
  <c r="D388" i="18"/>
  <c r="D384" i="18"/>
  <c r="D380" i="18"/>
  <c r="D376" i="18"/>
  <c r="D372" i="18"/>
  <c r="D368" i="18"/>
  <c r="D364" i="18"/>
  <c r="D360" i="18"/>
  <c r="D356" i="18"/>
  <c r="D352" i="18"/>
  <c r="D348" i="18"/>
  <c r="D344" i="18"/>
  <c r="D340" i="18"/>
  <c r="D336" i="18"/>
  <c r="D332" i="18"/>
  <c r="D328" i="18"/>
  <c r="D324" i="18"/>
  <c r="D320" i="18"/>
  <c r="D316" i="18"/>
  <c r="D312" i="18"/>
  <c r="D308" i="18"/>
  <c r="D304" i="18"/>
  <c r="D300" i="18"/>
  <c r="D296" i="18"/>
  <c r="D292" i="18"/>
  <c r="D288" i="18"/>
  <c r="D284" i="18"/>
  <c r="D280" i="18"/>
  <c r="D276" i="18"/>
  <c r="D272" i="18"/>
  <c r="D268" i="18"/>
  <c r="D264" i="18"/>
  <c r="D260" i="18"/>
  <c r="D256" i="18"/>
  <c r="D252" i="18"/>
  <c r="D471" i="18"/>
  <c r="D467" i="18"/>
  <c r="D463" i="18"/>
  <c r="D459" i="18"/>
  <c r="D455" i="18"/>
  <c r="D451" i="18"/>
  <c r="D447" i="18"/>
  <c r="D443" i="18"/>
  <c r="D439" i="18"/>
  <c r="D435" i="18"/>
  <c r="D431" i="18"/>
  <c r="D427" i="18"/>
  <c r="D423" i="18"/>
  <c r="D419" i="18"/>
  <c r="D415" i="18"/>
  <c r="D411" i="18"/>
  <c r="D407" i="18"/>
  <c r="D403" i="18"/>
  <c r="D399" i="18"/>
  <c r="D395" i="18"/>
  <c r="D391" i="18"/>
  <c r="D387" i="18"/>
  <c r="D383" i="18"/>
  <c r="D379" i="18"/>
  <c r="D375" i="18"/>
  <c r="D371" i="18"/>
  <c r="D367" i="18"/>
  <c r="D363" i="18"/>
  <c r="D359" i="18"/>
  <c r="D355" i="18"/>
  <c r="D351" i="18"/>
  <c r="D347" i="18"/>
  <c r="D343" i="18"/>
  <c r="D339" i="18"/>
  <c r="D335" i="18"/>
  <c r="D331" i="18"/>
  <c r="D327" i="18"/>
  <c r="D323" i="18"/>
  <c r="D319" i="18"/>
  <c r="D315" i="18"/>
  <c r="D311" i="18"/>
  <c r="D307" i="18"/>
  <c r="D303" i="18"/>
  <c r="D299" i="18"/>
  <c r="D295" i="18"/>
  <c r="D291" i="18"/>
  <c r="D287" i="18"/>
  <c r="D283" i="18"/>
  <c r="D279" i="18"/>
  <c r="D275" i="18"/>
  <c r="D271" i="18"/>
  <c r="D267" i="18"/>
  <c r="D263" i="18"/>
  <c r="D259" i="18"/>
  <c r="D251" i="18"/>
  <c r="D243" i="18"/>
  <c r="D235" i="18"/>
  <c r="D227" i="18"/>
  <c r="D219" i="18"/>
  <c r="D211" i="18"/>
  <c r="D203" i="18"/>
  <c r="D195" i="18"/>
  <c r="D187" i="18"/>
  <c r="D179" i="18"/>
  <c r="D171" i="18"/>
  <c r="D164" i="18"/>
  <c r="D43" i="18"/>
  <c r="D37" i="18"/>
  <c r="D144" i="18"/>
  <c r="D137" i="18"/>
  <c r="D131" i="18"/>
  <c r="D126" i="18"/>
  <c r="D119" i="18"/>
  <c r="D112" i="18"/>
  <c r="D105" i="18"/>
  <c r="D100" i="18"/>
  <c r="D92" i="18"/>
  <c r="D85" i="18"/>
  <c r="D12" i="18"/>
  <c r="D76" i="18"/>
  <c r="D25" i="18"/>
  <c r="D68" i="18"/>
  <c r="D10" i="18"/>
  <c r="D56" i="18"/>
  <c r="D3" i="18"/>
  <c r="D44" i="18"/>
  <c r="D246" i="18"/>
  <c r="D238" i="18"/>
  <c r="D230" i="18"/>
  <c r="D222" i="18"/>
  <c r="D214" i="18"/>
  <c r="D206" i="18"/>
  <c r="D198" i="18"/>
  <c r="D190" i="18"/>
  <c r="D182" i="18"/>
  <c r="D174" i="18"/>
  <c r="D166" i="18"/>
  <c r="D159" i="18"/>
  <c r="D41" i="18"/>
  <c r="D147" i="18"/>
  <c r="D140" i="18"/>
  <c r="D40" i="18"/>
  <c r="D39" i="18"/>
  <c r="D122" i="18"/>
  <c r="D114" i="18"/>
  <c r="D108" i="18"/>
  <c r="D24" i="18"/>
  <c r="D95" i="18"/>
  <c r="D88" i="18"/>
  <c r="D29" i="18"/>
  <c r="D78" i="18"/>
  <c r="D74" i="18"/>
  <c r="D14" i="18"/>
  <c r="D64" i="18"/>
  <c r="D57" i="18"/>
  <c r="D8" i="18"/>
  <c r="D4" i="18"/>
  <c r="D241" i="18"/>
  <c r="D237" i="18"/>
  <c r="D233" i="18"/>
  <c r="D229" i="18"/>
  <c r="D225" i="18"/>
  <c r="D221" i="18"/>
  <c r="D217" i="18"/>
  <c r="D213" i="18"/>
  <c r="D209" i="18"/>
  <c r="D205" i="18"/>
  <c r="D201" i="18"/>
  <c r="D197" i="18"/>
  <c r="D193" i="18"/>
  <c r="D189" i="18"/>
  <c r="D185" i="18"/>
  <c r="D181" i="18"/>
  <c r="D177" i="18"/>
  <c r="D173" i="18"/>
  <c r="D169" i="18"/>
  <c r="D42" i="18"/>
  <c r="D162" i="18"/>
  <c r="D158" i="18"/>
  <c r="D156" i="18"/>
  <c r="D153" i="18"/>
  <c r="D150" i="18"/>
  <c r="D146" i="18"/>
  <c r="D142" i="18"/>
  <c r="D139" i="18"/>
  <c r="D135" i="18"/>
  <c r="D36" i="18"/>
  <c r="D33" i="18"/>
  <c r="D28" i="18"/>
  <c r="D125" i="18"/>
  <c r="D121" i="18"/>
  <c r="D117" i="18"/>
  <c r="D113" i="18"/>
  <c r="D32" i="18"/>
  <c r="D107" i="18"/>
  <c r="D104" i="18"/>
  <c r="D102" i="18"/>
  <c r="D98" i="18"/>
  <c r="D94" i="18"/>
  <c r="D90" i="18"/>
  <c r="D87" i="18"/>
  <c r="D84" i="18"/>
  <c r="D82" i="18"/>
  <c r="D18" i="18"/>
  <c r="D77" i="18"/>
  <c r="D20" i="18"/>
  <c r="D11" i="18"/>
  <c r="D72" i="18"/>
  <c r="D70" i="18"/>
  <c r="D9" i="18"/>
  <c r="D63" i="18"/>
  <c r="D60" i="18"/>
  <c r="D6" i="18"/>
  <c r="D54" i="18"/>
  <c r="D52" i="18"/>
  <c r="D49" i="18"/>
  <c r="D46" i="18"/>
  <c r="D248" i="18"/>
  <c r="D244" i="18"/>
  <c r="D240" i="18"/>
  <c r="D236" i="18"/>
  <c r="D232" i="18"/>
  <c r="D228" i="18"/>
  <c r="D224" i="18"/>
  <c r="D220" i="18"/>
  <c r="D216" i="18"/>
  <c r="D212" i="18"/>
  <c r="D208" i="18"/>
  <c r="D204" i="18"/>
  <c r="D200" i="18"/>
  <c r="D196" i="18"/>
  <c r="D192" i="18"/>
  <c r="D188" i="18"/>
  <c r="D184" i="18"/>
  <c r="D180" i="18"/>
  <c r="D176" i="18"/>
  <c r="D172" i="18"/>
  <c r="D168" i="18"/>
  <c r="D165" i="18"/>
  <c r="D161" i="18"/>
  <c r="D31" i="18"/>
  <c r="D155" i="18"/>
  <c r="D152" i="18"/>
  <c r="D149" i="18"/>
  <c r="D145" i="18"/>
  <c r="D141" i="18"/>
  <c r="D138" i="18"/>
  <c r="D134" i="18"/>
  <c r="D132" i="18"/>
  <c r="D129" i="18"/>
  <c r="D127" i="18"/>
  <c r="D124" i="18"/>
  <c r="D120" i="18"/>
  <c r="D116" i="18"/>
  <c r="D35" i="18"/>
  <c r="D110" i="18"/>
  <c r="D106" i="18"/>
  <c r="D103" i="18"/>
  <c r="D101" i="18"/>
  <c r="D97" i="18"/>
  <c r="D93" i="18"/>
  <c r="D16" i="18"/>
  <c r="D86" i="18"/>
  <c r="D21" i="18"/>
  <c r="D27" i="18"/>
  <c r="D80" i="18"/>
  <c r="D22" i="18"/>
  <c r="D13" i="18"/>
  <c r="D15" i="18"/>
  <c r="D17" i="18"/>
  <c r="D69" i="18"/>
  <c r="D66" i="18"/>
  <c r="D62" i="18"/>
  <c r="D59" i="18"/>
  <c r="D7" i="18"/>
  <c r="D53" i="18"/>
  <c r="D51" i="18"/>
  <c r="D48" i="18"/>
  <c r="D45" i="18"/>
  <c r="D255" i="18"/>
  <c r="D247" i="18"/>
  <c r="D239" i="18"/>
  <c r="D231" i="18"/>
  <c r="D223" i="18"/>
  <c r="D215" i="18"/>
  <c r="D207" i="18"/>
  <c r="D199" i="18"/>
  <c r="D191" i="18"/>
  <c r="D183" i="18"/>
  <c r="D175" i="18"/>
  <c r="D167" i="18"/>
  <c r="D160" i="18"/>
  <c r="D154" i="18"/>
  <c r="D148" i="18"/>
  <c r="D34" i="18"/>
  <c r="D133" i="18"/>
  <c r="D128" i="18"/>
  <c r="D123" i="18"/>
  <c r="D115" i="18"/>
  <c r="D109" i="18"/>
  <c r="D23" i="18"/>
  <c r="D96" i="18"/>
  <c r="D89" i="18"/>
  <c r="D83" i="18"/>
  <c r="D79" i="18"/>
  <c r="D19" i="18"/>
  <c r="D71" i="18"/>
  <c r="D65" i="18"/>
  <c r="D58" i="18"/>
  <c r="D5" i="18"/>
  <c r="D47" i="18"/>
  <c r="C85" i="22" l="1"/>
  <c r="E85" i="22" s="1"/>
  <c r="C79" i="22"/>
  <c r="E79" i="22" s="1"/>
  <c r="B66" i="22"/>
  <c r="E66" i="22" s="1"/>
  <c r="B51" i="22"/>
  <c r="E51" i="22" s="1"/>
  <c r="B80" i="22"/>
  <c r="E80" i="22" s="1"/>
  <c r="B58" i="22"/>
  <c r="E58" i="22" s="1"/>
  <c r="B84" i="22"/>
  <c r="E84" i="22" s="1"/>
  <c r="B65" i="22"/>
  <c r="E65" i="22" s="1"/>
  <c r="B55" i="22"/>
  <c r="E55" i="22" s="1"/>
  <c r="B78" i="22"/>
  <c r="E78" i="22" s="1"/>
  <c r="B76" i="22"/>
  <c r="E76" i="22" s="1"/>
  <c r="B83" i="22"/>
  <c r="E83" i="22" s="1"/>
  <c r="B46" i="22"/>
  <c r="E46" i="22" s="1"/>
  <c r="E52" i="20"/>
  <c r="E77" i="20"/>
  <c r="E78" i="20"/>
  <c r="E69" i="20"/>
  <c r="E58" i="20"/>
  <c r="E46" i="21"/>
  <c r="E75" i="22"/>
  <c r="E21" i="21"/>
  <c r="E13" i="21"/>
  <c r="E45" i="21"/>
  <c r="E10" i="21"/>
  <c r="E38" i="21"/>
  <c r="E16" i="21"/>
  <c r="E44" i="21"/>
  <c r="E31" i="21"/>
  <c r="E68" i="21"/>
  <c r="E67" i="21"/>
  <c r="E60" i="21"/>
  <c r="E54" i="21"/>
  <c r="E52" i="21"/>
  <c r="E47" i="21"/>
  <c r="E22" i="21"/>
  <c r="E8" i="21"/>
  <c r="E32" i="21"/>
  <c r="E39" i="21"/>
  <c r="E6" i="21"/>
  <c r="E28" i="21"/>
  <c r="E12" i="21"/>
  <c r="E42" i="21"/>
  <c r="E27" i="21"/>
  <c r="E65" i="21"/>
  <c r="E63" i="21"/>
  <c r="E59" i="21"/>
  <c r="E56" i="21"/>
  <c r="E50" i="21"/>
  <c r="E18" i="21"/>
  <c r="E5" i="21"/>
  <c r="E34" i="21"/>
  <c r="E9" i="21"/>
  <c r="E30" i="21"/>
  <c r="E25" i="21"/>
  <c r="E17" i="21"/>
  <c r="E59" i="22"/>
  <c r="E33" i="21"/>
  <c r="E24" i="21"/>
  <c r="E66" i="21"/>
  <c r="E37" i="21"/>
  <c r="E7" i="21"/>
  <c r="E41" i="21"/>
  <c r="E62" i="21"/>
  <c r="E58" i="21"/>
  <c r="E55" i="21"/>
  <c r="E49" i="21"/>
  <c r="E4" i="21"/>
  <c r="E14" i="21"/>
  <c r="E2" i="21"/>
  <c r="E19" i="21"/>
  <c r="E36" i="21"/>
  <c r="E48" i="22"/>
  <c r="E23" i="21"/>
  <c r="E15" i="21"/>
  <c r="E63" i="22"/>
  <c r="E23" i="22"/>
  <c r="E29" i="21"/>
  <c r="E43" i="21"/>
  <c r="E20" i="21"/>
  <c r="E64" i="21"/>
  <c r="E35" i="21"/>
  <c r="E3" i="22"/>
  <c r="E3" i="21"/>
  <c r="E52" i="22"/>
  <c r="E40" i="21"/>
  <c r="E61" i="21"/>
  <c r="E57" i="21"/>
  <c r="E51" i="21"/>
  <c r="E48" i="21"/>
  <c r="E26" i="21"/>
  <c r="E10" i="22"/>
  <c r="E11" i="21"/>
  <c r="E53" i="21"/>
  <c r="E56" i="22"/>
  <c r="E42" i="22"/>
  <c r="E70" i="22"/>
  <c r="E53" i="22"/>
  <c r="E82" i="22"/>
  <c r="E71" i="22"/>
  <c r="E57" i="22"/>
  <c r="E50" i="22"/>
  <c r="E34" i="22"/>
  <c r="E60" i="22"/>
  <c r="E15" i="22"/>
  <c r="E50" i="20"/>
  <c r="E51" i="20"/>
  <c r="E67" i="20"/>
  <c r="E60" i="20"/>
  <c r="E76" i="20"/>
  <c r="E9" i="22"/>
  <c r="E33" i="22"/>
  <c r="E34" i="20"/>
  <c r="E74" i="20"/>
  <c r="E57" i="20"/>
  <c r="E46" i="20"/>
  <c r="E71" i="20"/>
  <c r="E61" i="20"/>
  <c r="E55" i="20"/>
  <c r="E36" i="20"/>
  <c r="E24" i="22"/>
  <c r="E22" i="20"/>
  <c r="E68" i="20"/>
  <c r="E62" i="20"/>
  <c r="E45" i="20"/>
  <c r="E37" i="20"/>
  <c r="E29" i="20"/>
  <c r="E8" i="20"/>
  <c r="E16" i="20"/>
  <c r="E43" i="20"/>
  <c r="E27" i="20"/>
  <c r="E15" i="20"/>
  <c r="E11" i="20"/>
  <c r="E13" i="20"/>
  <c r="E7" i="20"/>
  <c r="E3" i="20"/>
  <c r="E31" i="20"/>
  <c r="E9" i="20"/>
  <c r="E6" i="20"/>
  <c r="E21" i="22"/>
  <c r="E20" i="22"/>
  <c r="E38" i="22"/>
  <c r="E28" i="20"/>
  <c r="E32" i="20"/>
  <c r="E19" i="20"/>
  <c r="E69" i="22"/>
  <c r="E35" i="22"/>
  <c r="E45" i="22"/>
  <c r="E7" i="22"/>
  <c r="E6" i="22"/>
  <c r="E43" i="22"/>
  <c r="E14" i="22"/>
  <c r="E80" i="20"/>
  <c r="E73" i="20"/>
  <c r="E64" i="20"/>
  <c r="E56" i="20"/>
  <c r="E49" i="20"/>
  <c r="E79" i="20"/>
  <c r="E72" i="20"/>
  <c r="E63" i="20"/>
  <c r="E53" i="20"/>
  <c r="E47" i="20"/>
  <c r="E49" i="22"/>
  <c r="E42" i="20"/>
  <c r="E17" i="22"/>
  <c r="E24" i="20"/>
  <c r="E81" i="20"/>
  <c r="E70" i="20"/>
  <c r="E48" i="20"/>
  <c r="E82" i="20"/>
  <c r="E75" i="20"/>
  <c r="E66" i="20"/>
  <c r="E59" i="20"/>
  <c r="E44" i="20"/>
  <c r="E26" i="22"/>
  <c r="E30" i="20"/>
  <c r="E65" i="20"/>
  <c r="E54" i="20"/>
  <c r="E41" i="20"/>
  <c r="E33" i="20"/>
  <c r="E25" i="20"/>
  <c r="E18" i="20"/>
  <c r="E14" i="20"/>
  <c r="E35" i="20"/>
  <c r="E23" i="20"/>
  <c r="E4" i="20"/>
  <c r="E17" i="20"/>
  <c r="E10" i="20"/>
  <c r="E5" i="20"/>
  <c r="E39" i="20"/>
  <c r="E20" i="20"/>
  <c r="E12" i="20"/>
  <c r="E2" i="20"/>
  <c r="E22" i="22"/>
  <c r="E16" i="22"/>
  <c r="E13" i="22"/>
  <c r="E81" i="22"/>
  <c r="E68" i="22"/>
  <c r="E44" i="22"/>
  <c r="E54" i="22"/>
  <c r="E39" i="22"/>
  <c r="E41" i="22"/>
  <c r="E38" i="20"/>
  <c r="E21" i="20"/>
  <c r="E30" i="22"/>
  <c r="E67" i="22"/>
  <c r="E62" i="22"/>
  <c r="E29" i="22"/>
  <c r="E40" i="20"/>
  <c r="E36" i="22"/>
  <c r="E26" i="20"/>
  <c r="E61" i="22"/>
  <c r="E47" i="22"/>
  <c r="E32" i="22"/>
  <c r="E12" i="22"/>
  <c r="E28" i="22"/>
  <c r="E4" i="22"/>
  <c r="E11" i="22"/>
  <c r="E5" i="22"/>
  <c r="E25" i="22"/>
  <c r="E2" i="22"/>
  <c r="E40" i="22" l="1"/>
  <c r="E19" i="22"/>
  <c r="E8" i="22"/>
  <c r="E37" i="22"/>
  <c r="E31" i="22"/>
  <c r="E18" i="22"/>
  <c r="F65" i="22" l="1"/>
  <c r="F8" i="22"/>
  <c r="F30" i="22"/>
  <c r="F63" i="22"/>
  <c r="F61" i="22"/>
  <c r="F51" i="22"/>
  <c r="F79" i="22"/>
  <c r="F80" i="22"/>
  <c r="F18" i="22"/>
  <c r="F58" i="22"/>
  <c r="F33" i="22"/>
  <c r="F28" i="22"/>
  <c r="F68" i="22"/>
  <c r="F49" i="22"/>
  <c r="F83" i="22"/>
  <c r="F15" i="22"/>
  <c r="F47" i="22"/>
  <c r="F41" i="22"/>
  <c r="F43" i="22"/>
  <c r="F31" i="22"/>
  <c r="F40" i="22"/>
  <c r="F85" i="22"/>
  <c r="F42" i="22"/>
  <c r="F21" i="22"/>
  <c r="F54" i="22"/>
  <c r="F25" i="22"/>
  <c r="F53" i="22"/>
  <c r="F67" i="22"/>
  <c r="F56" i="22"/>
  <c r="F16" i="22"/>
  <c r="F55" i="22"/>
  <c r="F75" i="22"/>
  <c r="F52" i="22"/>
  <c r="F24" i="22"/>
  <c r="F81" i="22"/>
  <c r="F4" i="22"/>
  <c r="F50" i="22"/>
  <c r="F36" i="22"/>
  <c r="F3" i="22"/>
  <c r="F26" i="22"/>
  <c r="F60" i="22"/>
  <c r="F73" i="22"/>
  <c r="F35" i="22"/>
  <c r="F48" i="22"/>
  <c r="F9" i="22"/>
  <c r="F19" i="22"/>
  <c r="F10" i="22"/>
  <c r="F13" i="22"/>
  <c r="F78" i="22"/>
  <c r="F64" i="22"/>
  <c r="F76" i="22"/>
  <c r="F23" i="22"/>
  <c r="F17" i="22"/>
  <c r="F46" i="22"/>
  <c r="F74" i="22"/>
  <c r="F37" i="22"/>
  <c r="F72" i="22"/>
  <c r="F77" i="22"/>
  <c r="F71" i="22"/>
  <c r="F45" i="22"/>
  <c r="F29" i="22"/>
  <c r="F66" i="22"/>
  <c r="F38" i="22"/>
  <c r="F32" i="22"/>
  <c r="F34" i="22"/>
  <c r="F62" i="22"/>
  <c r="F84" i="22"/>
  <c r="F59" i="22"/>
  <c r="F70" i="22"/>
  <c r="F20" i="22"/>
  <c r="F39" i="22"/>
  <c r="F2" i="22"/>
  <c r="F69" i="22"/>
  <c r="F11" i="22"/>
  <c r="F82" i="22"/>
  <c r="F44" i="22"/>
  <c r="F14" i="22"/>
  <c r="F6" i="22"/>
  <c r="F5" i="22"/>
  <c r="F57" i="22"/>
  <c r="F7" i="22"/>
  <c r="F27" i="22"/>
  <c r="F22" i="22"/>
  <c r="F12" i="22"/>
</calcChain>
</file>

<file path=xl/connections.xml><?xml version="1.0" encoding="utf-8"?>
<connections xmlns="http://schemas.openxmlformats.org/spreadsheetml/2006/main">
  <connection id="1" name="Male Overall1" type="6" refreshedVersion="7" background="1" saveData="1">
    <textPr codePage="437" sourceFile="C:\Users\jfult\Desktop\Male Overall.csv" comma="1">
      <textFields count="6">
        <textField/>
        <textField/>
        <textField/>
        <textField type="text"/>
        <textField/>
        <textField/>
      </textFields>
    </textPr>
  </connection>
  <connection id="2" name="Overall1" type="6" refreshedVersion="7" background="1" saveData="1">
    <textPr codePage="437" sourceFile="C:\Users\jfult\Desktop\Overall.csv" comma="1">
      <textFields count="5">
        <textField/>
        <textField/>
        <textField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<sst xmlns="http://schemas.openxmlformats.org/spreadsheetml/2006/main" count="4494" uniqueCount="1109">
  <si>
    <t>Place</t>
  </si>
  <si>
    <t>Bib</t>
  </si>
  <si>
    <t>Name</t>
  </si>
  <si>
    <t>Clock Time</t>
  </si>
  <si>
    <t>Pace</t>
  </si>
  <si>
    <t>Team Name</t>
  </si>
  <si>
    <t>57:58.57</t>
  </si>
  <si>
    <t>CU Triathlon Team (University of Colorado, Boulder)</t>
  </si>
  <si>
    <t>Milan Tomin</t>
  </si>
  <si>
    <t>58:08.67</t>
  </si>
  <si>
    <t>Queens University of Charlotte Triathlon</t>
  </si>
  <si>
    <t>Jake Baugher</t>
  </si>
  <si>
    <t>59:11.58</t>
  </si>
  <si>
    <t>Jake Bamforth</t>
  </si>
  <si>
    <t>59:27.90</t>
  </si>
  <si>
    <t>Colorado State University Triathlon Club</t>
  </si>
  <si>
    <t>Matthew Begeman</t>
  </si>
  <si>
    <t>59:51.20</t>
  </si>
  <si>
    <t>Mark Fairley</t>
  </si>
  <si>
    <t>1:00:01.94</t>
  </si>
  <si>
    <t>Liberty University</t>
  </si>
  <si>
    <t>Giovanni Bianco</t>
  </si>
  <si>
    <t>1:00:20.16</t>
  </si>
  <si>
    <t>Prashanth Ganesh</t>
  </si>
  <si>
    <t>1:00:39.47</t>
  </si>
  <si>
    <t>Cal Triathlon (University of California, Berkeley)</t>
  </si>
  <si>
    <t>Samuel Russell</t>
  </si>
  <si>
    <t>1:00:48.42</t>
  </si>
  <si>
    <t>United States Naval Academy Triathlon Team</t>
  </si>
  <si>
    <t>Johnathan Dolan</t>
  </si>
  <si>
    <t>1:00:52.83</t>
  </si>
  <si>
    <t>Edoardo Leone</t>
  </si>
  <si>
    <t>1:00:58.98</t>
  </si>
  <si>
    <t>UCLA Triathlon</t>
  </si>
  <si>
    <t>Joel White</t>
  </si>
  <si>
    <t>1:01:37.05</t>
  </si>
  <si>
    <t>Duke</t>
  </si>
  <si>
    <t>Nicholas Sterghos</t>
  </si>
  <si>
    <t>1:01:41.63</t>
  </si>
  <si>
    <t>Columbia University Triathlon</t>
  </si>
  <si>
    <t>Arnav Choudhury</t>
  </si>
  <si>
    <t>1:01:50.78</t>
  </si>
  <si>
    <t>Santa Clara University Triathlon Club</t>
  </si>
  <si>
    <t>Bill Fries</t>
  </si>
  <si>
    <t>1:02:05.96</t>
  </si>
  <si>
    <t>TriCats (University of Arizona)</t>
  </si>
  <si>
    <t>Patrick Cavanaugh</t>
  </si>
  <si>
    <t>1:02:29.10</t>
  </si>
  <si>
    <t>Purdue Triathlon</t>
  </si>
  <si>
    <t>Ben Schlesier</t>
  </si>
  <si>
    <t>1:02:32.51</t>
  </si>
  <si>
    <t>Cal Poly Triathlon Team</t>
  </si>
  <si>
    <t>Thomas Batt</t>
  </si>
  <si>
    <t>1:02:34.71</t>
  </si>
  <si>
    <t>West Point Triathlon Club (United States Military Academy at West Point)</t>
  </si>
  <si>
    <t>Cody Clauer</t>
  </si>
  <si>
    <t>1:02:36.00</t>
  </si>
  <si>
    <t>Triclones (Iowa State University)</t>
  </si>
  <si>
    <t>Quinton Kneeland</t>
  </si>
  <si>
    <t>1:02:57.15</t>
  </si>
  <si>
    <t>Minnesota Triathlon</t>
  </si>
  <si>
    <t>Kyle Swenson</t>
  </si>
  <si>
    <t>1:03:01.73</t>
  </si>
  <si>
    <t>Sergi Aliaga</t>
  </si>
  <si>
    <t>1:03:04.40</t>
  </si>
  <si>
    <t>Northeastern University Triathlon Club</t>
  </si>
  <si>
    <t>Samuel Andrews</t>
  </si>
  <si>
    <t>1:03:05.39</t>
  </si>
  <si>
    <t>Martin Garcia</t>
  </si>
  <si>
    <t>1:03:28.27</t>
  </si>
  <si>
    <t>Wingate</t>
  </si>
  <si>
    <t>Joseph Bell</t>
  </si>
  <si>
    <t>1:03:29.14</t>
  </si>
  <si>
    <t>Joey Costello</t>
  </si>
  <si>
    <t>1:03:31.91</t>
  </si>
  <si>
    <t>University of Michigan Triathlon Club</t>
  </si>
  <si>
    <t>Ian Bormett</t>
  </si>
  <si>
    <t>1:03:34.72</t>
  </si>
  <si>
    <t>Wisconsin Triathlon Team (University of Wisconsin, Madison)</t>
  </si>
  <si>
    <t>Max Stapel-Kalat</t>
  </si>
  <si>
    <t>1:03:47.32</t>
  </si>
  <si>
    <t>Robert Dorn</t>
  </si>
  <si>
    <t>1:04:11.06</t>
  </si>
  <si>
    <t>Triathlon Club at UCI (University of California, Irvine)</t>
  </si>
  <si>
    <t>Mykeal White</t>
  </si>
  <si>
    <t>1:04:46.07</t>
  </si>
  <si>
    <t>Milligan University Triathlon Club</t>
  </si>
  <si>
    <t>Wilton Schultz</t>
  </si>
  <si>
    <t>1:04:50.07</t>
  </si>
  <si>
    <t>UCSB Triathlon Club (University of California, Santa Barbara)</t>
  </si>
  <si>
    <t>Jayson Wilia</t>
  </si>
  <si>
    <t>1:05:04.31</t>
  </si>
  <si>
    <t>Vorawuth Pattrakulchai</t>
  </si>
  <si>
    <t>1:06:05.77</t>
  </si>
  <si>
    <t>Morgan Oliva</t>
  </si>
  <si>
    <t>1:06:17.00</t>
  </si>
  <si>
    <t>Blake Peiffer</t>
  </si>
  <si>
    <t>1:06:19.99</t>
  </si>
  <si>
    <t>Jeffrey Nichols</t>
  </si>
  <si>
    <t>1:06:33.55</t>
  </si>
  <si>
    <t>UC Davis Triathlon (University of California, Davis)</t>
  </si>
  <si>
    <t>Joseph Skotnicki</t>
  </si>
  <si>
    <t>1:06:46.04</t>
  </si>
  <si>
    <t>United States Air Force Academy Triathlon team</t>
  </si>
  <si>
    <t>Mason Greenblatt</t>
  </si>
  <si>
    <t>1:07:22.66</t>
  </si>
  <si>
    <t>Texas A&amp;M Triathlon Team</t>
  </si>
  <si>
    <t>Drew Johnson</t>
  </si>
  <si>
    <t>1:07:35.81</t>
  </si>
  <si>
    <t>University of Florida Tri-Gators</t>
  </si>
  <si>
    <t>Rahul Chavan</t>
  </si>
  <si>
    <t>1:08:42.98</t>
  </si>
  <si>
    <t>UC San Diego Triathlon Team (University of California, San Diego)</t>
  </si>
  <si>
    <t>Samuel Busa</t>
  </si>
  <si>
    <t>1:08:58.98</t>
  </si>
  <si>
    <t>TCU</t>
  </si>
  <si>
    <t>Paul Lathrop</t>
  </si>
  <si>
    <t>1:09:09.17</t>
  </si>
  <si>
    <t>Nathaniel Corneau</t>
  </si>
  <si>
    <t>1:09:14.61</t>
  </si>
  <si>
    <t>Malachi Lehman</t>
  </si>
  <si>
    <t>1:10:00.53</t>
  </si>
  <si>
    <t>Penn State Triathlon Club</t>
  </si>
  <si>
    <t>Justin Postma</t>
  </si>
  <si>
    <t>1:11:13.49</t>
  </si>
  <si>
    <t>Jesse Holt</t>
  </si>
  <si>
    <t>1:11:16.68</t>
  </si>
  <si>
    <t>Score</t>
  </si>
  <si>
    <t>Newman University</t>
  </si>
  <si>
    <t>Marlie Wagner</t>
  </si>
  <si>
    <t>-</t>
  </si>
  <si>
    <t>Lauren Cortright</t>
  </si>
  <si>
    <t>Jillian Valente</t>
  </si>
  <si>
    <t>University of Miami Tri Canes</t>
  </si>
  <si>
    <t>Julia Eisner</t>
  </si>
  <si>
    <t>Slippery Rock</t>
  </si>
  <si>
    <t>Katie Johnson</t>
  </si>
  <si>
    <t>Mackenzie Hill</t>
  </si>
  <si>
    <t>Texas State University Triathlon Club</t>
  </si>
  <si>
    <t>Monica Trevino</t>
  </si>
  <si>
    <t>Anna Keller</t>
  </si>
  <si>
    <t>Ana Teresa Rodriguez</t>
  </si>
  <si>
    <t>Evan Cowden</t>
  </si>
  <si>
    <t>United States Coast Guard Academy</t>
  </si>
  <si>
    <t>Celine Pisanic</t>
  </si>
  <si>
    <t>Julianne Logan</t>
  </si>
  <si>
    <t>Ying Yu</t>
  </si>
  <si>
    <t>Fighting Illini Triathlon (University of Illinois)</t>
  </si>
  <si>
    <t>Katherine Sledz</t>
  </si>
  <si>
    <t>USC Triathlon (University of Southern California)</t>
  </si>
  <si>
    <t>1:21:07.55</t>
  </si>
  <si>
    <t>Kelly Fitzpatrick</t>
  </si>
  <si>
    <t>1:19:33.90</t>
  </si>
  <si>
    <t>Dorienne Larbig</t>
  </si>
  <si>
    <t>1:19:19.10</t>
  </si>
  <si>
    <t>Makenna Adams</t>
  </si>
  <si>
    <t>1:18:43.43</t>
  </si>
  <si>
    <t>Sofia Alfieri</t>
  </si>
  <si>
    <t>1:18:41.86</t>
  </si>
  <si>
    <t>Camille Wirkus</t>
  </si>
  <si>
    <t>1:18:01.96</t>
  </si>
  <si>
    <t>Amanda Joy</t>
  </si>
  <si>
    <t>1:17:36.20</t>
  </si>
  <si>
    <t>Peyton Hisel</t>
  </si>
  <si>
    <t>1:17:30.36</t>
  </si>
  <si>
    <t>Arianna Werts</t>
  </si>
  <si>
    <t>1:17:20.73</t>
  </si>
  <si>
    <t>Stephanie Bruggink</t>
  </si>
  <si>
    <t>1:16:58.85</t>
  </si>
  <si>
    <t>Ella Pachler</t>
  </si>
  <si>
    <t>1:16:38.04</t>
  </si>
  <si>
    <t>Maria Isabela Alvarez Rojo</t>
  </si>
  <si>
    <t>1:16:14.84</t>
  </si>
  <si>
    <t>Elle Largent</t>
  </si>
  <si>
    <t>1:15:24.19</t>
  </si>
  <si>
    <t>Anna kate Wirsing</t>
  </si>
  <si>
    <t>1:15:10.38</t>
  </si>
  <si>
    <t>Madeline Consuelos</t>
  </si>
  <si>
    <t>1:14:43.08</t>
  </si>
  <si>
    <t>Madeline Dekleva</t>
  </si>
  <si>
    <t>1:14:26.50</t>
  </si>
  <si>
    <t>Rylie Fry</t>
  </si>
  <si>
    <t>1:14:18.72</t>
  </si>
  <si>
    <t>Devon Kroeker</t>
  </si>
  <si>
    <t>1:14:13.24</t>
  </si>
  <si>
    <t>Joanna Coker</t>
  </si>
  <si>
    <t>1:13:55.37</t>
  </si>
  <si>
    <t>Liz Brower</t>
  </si>
  <si>
    <t>1:13:52.82</t>
  </si>
  <si>
    <t>Katie Zgorski</t>
  </si>
  <si>
    <t>1:13:36.85</t>
  </si>
  <si>
    <t>Riley Ballard</t>
  </si>
  <si>
    <t>1:13:10.00</t>
  </si>
  <si>
    <t>Nicole Stafford</t>
  </si>
  <si>
    <t>1:12:43.26</t>
  </si>
  <si>
    <t>Waverly Schnetzler</t>
  </si>
  <si>
    <t>UNC-Chapel Hill Triathlon Club</t>
  </si>
  <si>
    <t>1:12:24.02</t>
  </si>
  <si>
    <t>Olivia Romine</t>
  </si>
  <si>
    <t>1:12:19.42</t>
  </si>
  <si>
    <t>Tatiana Reyes</t>
  </si>
  <si>
    <t>1:11:29.30</t>
  </si>
  <si>
    <t>Rollie Grinder</t>
  </si>
  <si>
    <t>1:11:23.10</t>
  </si>
  <si>
    <t>Ashlyn Sloane</t>
  </si>
  <si>
    <t>1:11:07.99</t>
  </si>
  <si>
    <t>Sara Jarman</t>
  </si>
  <si>
    <t>1:10:34.51</t>
  </si>
  <si>
    <t>Becca Schulte</t>
  </si>
  <si>
    <t>1:09:30.31</t>
  </si>
  <si>
    <t>Kira Ribbink</t>
  </si>
  <si>
    <t>Tri-Hawks (University of Iowa)</t>
  </si>
  <si>
    <t>1:09:09.02</t>
  </si>
  <si>
    <t>Lauren Steinke</t>
  </si>
  <si>
    <t>1:07:41.48</t>
  </si>
  <si>
    <t>Hannah Walz</t>
  </si>
  <si>
    <t>1:07:06.09</t>
  </si>
  <si>
    <t>Gabrielle Trueblood</t>
  </si>
  <si>
    <t>1:06:24.50</t>
  </si>
  <si>
    <t>Kathryn Kennedy</t>
  </si>
  <si>
    <t>1:05:08.00</t>
  </si>
  <si>
    <t>Franca Henseleit</t>
  </si>
  <si>
    <t>Team</t>
  </si>
  <si>
    <t>M</t>
  </si>
  <si>
    <t>William Russell</t>
  </si>
  <si>
    <t>HUDSON Billock</t>
  </si>
  <si>
    <t>Nizar Monza</t>
  </si>
  <si>
    <t>Nathan Groves</t>
  </si>
  <si>
    <t>Hanson Xia</t>
  </si>
  <si>
    <t>Evan Schultz</t>
  </si>
  <si>
    <t>Xavier Gutierrez</t>
  </si>
  <si>
    <t>Michael McCreesh</t>
  </si>
  <si>
    <t>Simon Xiang</t>
  </si>
  <si>
    <t>Jonas Bar-on</t>
  </si>
  <si>
    <t>Rick Caiazza-Blum</t>
  </si>
  <si>
    <t>Jiaming Shen</t>
  </si>
  <si>
    <t>Matthew Dochnal</t>
  </si>
  <si>
    <t>Cason TeVault</t>
  </si>
  <si>
    <t>Jeffrey Harding</t>
  </si>
  <si>
    <t>Jon Ticgelaor</t>
  </si>
  <si>
    <t>Bennett Brabrand</t>
  </si>
  <si>
    <t>Devin Hill</t>
  </si>
  <si>
    <t>Ishaan Jalan</t>
  </si>
  <si>
    <t>Artik Chowdhury</t>
  </si>
  <si>
    <t>Michael Bernhardt</t>
  </si>
  <si>
    <t>Ryan Suspanic</t>
  </si>
  <si>
    <t>Lorenzo Garcia</t>
  </si>
  <si>
    <t>Colby Cheung</t>
  </si>
  <si>
    <t>Andrew Altintas</t>
  </si>
  <si>
    <t>Lucas Robarge</t>
  </si>
  <si>
    <t>Liam Quinn Wohl</t>
  </si>
  <si>
    <t>Shilvaan Patel</t>
  </si>
  <si>
    <t>Connor Eames</t>
  </si>
  <si>
    <t>Leon Austin Liu</t>
  </si>
  <si>
    <t>Thomas Leung</t>
  </si>
  <si>
    <t>Sean Gales</t>
  </si>
  <si>
    <t>Ismalia Ceesay</t>
  </si>
  <si>
    <t>Jeffrey Hudak</t>
  </si>
  <si>
    <t>Riley Hoag</t>
  </si>
  <si>
    <t>Thomas Mundy</t>
  </si>
  <si>
    <t>Juan Berger</t>
  </si>
  <si>
    <t>Joshua Weller</t>
  </si>
  <si>
    <t>Neel Raval</t>
  </si>
  <si>
    <t>Waleed Alzarooni</t>
  </si>
  <si>
    <t>Drew Casey</t>
  </si>
  <si>
    <t>Zachary Zemmel</t>
  </si>
  <si>
    <t>Hani abdelfatah</t>
  </si>
  <si>
    <t>Adam Strupp</t>
  </si>
  <si>
    <t>Thomas Hollinger</t>
  </si>
  <si>
    <t>Maxwell Garner</t>
  </si>
  <si>
    <t>Mason Rand</t>
  </si>
  <si>
    <t>Anish Sabnis</t>
  </si>
  <si>
    <t>Caleb Smith</t>
  </si>
  <si>
    <t>John Yang</t>
  </si>
  <si>
    <t>Jezreel Gutierrez</t>
  </si>
  <si>
    <t>William Brabrand</t>
  </si>
  <si>
    <t>Nelson May</t>
  </si>
  <si>
    <t>Daniel Ascencio</t>
  </si>
  <si>
    <t>Don Le</t>
  </si>
  <si>
    <t>Brett Weinman</t>
  </si>
  <si>
    <t>Matthew Proestel</t>
  </si>
  <si>
    <t>Steven Nguyen</t>
  </si>
  <si>
    <t>Kartar Vig</t>
  </si>
  <si>
    <t>Matthew Dull</t>
  </si>
  <si>
    <t>Roy Rinberg</t>
  </si>
  <si>
    <t>Mark Imparato</t>
  </si>
  <si>
    <t>Hunter Muench</t>
  </si>
  <si>
    <t>Raymundo Guerrero</t>
  </si>
  <si>
    <t>Jasper Peralta</t>
  </si>
  <si>
    <t>Aidan Gensure</t>
  </si>
  <si>
    <t>Manit Niwas</t>
  </si>
  <si>
    <t>Joshua Greulich</t>
  </si>
  <si>
    <t>Vinay Deshmukh</t>
  </si>
  <si>
    <t>Paran Sonthalia</t>
  </si>
  <si>
    <t>Garrett Jensen</t>
  </si>
  <si>
    <t>Thomas Brouns</t>
  </si>
  <si>
    <t>Mark Chen</t>
  </si>
  <si>
    <t>Sebastian Auza</t>
  </si>
  <si>
    <t>Justin Hanna</t>
  </si>
  <si>
    <t>Menelik Duey</t>
  </si>
  <si>
    <t>Clark Kovacs</t>
  </si>
  <si>
    <t>Zachary Guido</t>
  </si>
  <si>
    <t>Nelson Guecha-Ahumada</t>
  </si>
  <si>
    <t>Rylan Wehe</t>
  </si>
  <si>
    <t>Taylor Kunzman</t>
  </si>
  <si>
    <t>Conor Fay</t>
  </si>
  <si>
    <t>Giacomo Vedovati</t>
  </si>
  <si>
    <t>Jack Considine</t>
  </si>
  <si>
    <t>Dylan Mason</t>
  </si>
  <si>
    <t>Caleb McMenemy</t>
  </si>
  <si>
    <t>Alexander Adrogue</t>
  </si>
  <si>
    <t>Ben Sagritalo</t>
  </si>
  <si>
    <t>Benjamin Griffith</t>
  </si>
  <si>
    <t>Ethan Rupp</t>
  </si>
  <si>
    <t>Bryant Cong</t>
  </si>
  <si>
    <t>Jack Kumashiro</t>
  </si>
  <si>
    <t>Hunter Hayes</t>
  </si>
  <si>
    <t>Tsung-Yu Lu</t>
  </si>
  <si>
    <t>Tyler Frank</t>
  </si>
  <si>
    <t>Omar Martinez</t>
  </si>
  <si>
    <t>Thomas Serra</t>
  </si>
  <si>
    <t>Bradley Parmer-Lohan</t>
  </si>
  <si>
    <t>Jordan Villalobos</t>
  </si>
  <si>
    <t>Tyler Garcia</t>
  </si>
  <si>
    <t>Tomek Rudel</t>
  </si>
  <si>
    <t>Eric Mzyk</t>
  </si>
  <si>
    <t>Nat Gerhard</t>
  </si>
  <si>
    <t>David Sun</t>
  </si>
  <si>
    <t>Andy Chen</t>
  </si>
  <si>
    <t>Adam Rice</t>
  </si>
  <si>
    <t>Joey Corrigan</t>
  </si>
  <si>
    <t>Floris de Ruiter</t>
  </si>
  <si>
    <t>Brandon Chau</t>
  </si>
  <si>
    <t>Aidan Monroe</t>
  </si>
  <si>
    <t>Bryce Van Caster</t>
  </si>
  <si>
    <t>Rob Blackham</t>
  </si>
  <si>
    <t>Aden Shatouhy</t>
  </si>
  <si>
    <t>Andrew Pierre</t>
  </si>
  <si>
    <t>Charlie Velazquez</t>
  </si>
  <si>
    <t>Anthony Cacchione</t>
  </si>
  <si>
    <t>James Lyon</t>
  </si>
  <si>
    <t>Hunter Allen</t>
  </si>
  <si>
    <t>Thomas de Carvalho</t>
  </si>
  <si>
    <t>Logan Clingner</t>
  </si>
  <si>
    <t>Blake Lisgar</t>
  </si>
  <si>
    <t>Tomas Brenner</t>
  </si>
  <si>
    <t>Fahad Selem</t>
  </si>
  <si>
    <t>John Schroeder</t>
  </si>
  <si>
    <t>Caleb Kim</t>
  </si>
  <si>
    <t>Hadi AlZayer</t>
  </si>
  <si>
    <t>Roshan Raj</t>
  </si>
  <si>
    <t>Joe Fox</t>
  </si>
  <si>
    <t>Colby Van Housen</t>
  </si>
  <si>
    <t>Owen Nettles</t>
  </si>
  <si>
    <t>Leo Diamond</t>
  </si>
  <si>
    <t>Andrew Griesmann</t>
  </si>
  <si>
    <t>Yingqi Liu</t>
  </si>
  <si>
    <t>Matthew Norambuena</t>
  </si>
  <si>
    <t>Samuel Garcia Villar</t>
  </si>
  <si>
    <t>Andrew Fanous</t>
  </si>
  <si>
    <t>Seth Udelson</t>
  </si>
  <si>
    <t>Clemente Domeyko</t>
  </si>
  <si>
    <t>Pablo Martinez</t>
  </si>
  <si>
    <t>Clyde Hollister</t>
  </si>
  <si>
    <t>Evan Melendez</t>
  </si>
  <si>
    <t>Adam Deemer</t>
  </si>
  <si>
    <t>Joseph Gerend</t>
  </si>
  <si>
    <t>Joseph Kerwin</t>
  </si>
  <si>
    <t>Matthew Mallon</t>
  </si>
  <si>
    <t>Mason Hageman</t>
  </si>
  <si>
    <t>Jeremey Gutner</t>
  </si>
  <si>
    <t>Grant Berliner</t>
  </si>
  <si>
    <t>David Scholl</t>
  </si>
  <si>
    <t>Kfir Flank</t>
  </si>
  <si>
    <t>Brandon So</t>
  </si>
  <si>
    <t>Freddy Phillips</t>
  </si>
  <si>
    <t>Christopher Pavlides</t>
  </si>
  <si>
    <t>Will Gallagher</t>
  </si>
  <si>
    <t>Eitan Leinwand</t>
  </si>
  <si>
    <t>Alexander Clayton</t>
  </si>
  <si>
    <t>Lucas Dion</t>
  </si>
  <si>
    <t>Liam Ballon</t>
  </si>
  <si>
    <t>Thomas Conlin</t>
  </si>
  <si>
    <t>Cameron Stockton</t>
  </si>
  <si>
    <t>Evan Walters</t>
  </si>
  <si>
    <t>Kevin Gutierrez</t>
  </si>
  <si>
    <t>Aly Badran</t>
  </si>
  <si>
    <t>Andrew Nguyen</t>
  </si>
  <si>
    <t>Joey Galindo</t>
  </si>
  <si>
    <t>Blake Elder</t>
  </si>
  <si>
    <t>Trent Scharpman</t>
  </si>
  <si>
    <t>Dylan Paterniti-Ruscin</t>
  </si>
  <si>
    <t>Joseph Wick</t>
  </si>
  <si>
    <t>Nathaniel Erickson</t>
  </si>
  <si>
    <t>Matthew Gonzalez</t>
  </si>
  <si>
    <t>Suryansh Yadav</t>
  </si>
  <si>
    <t>Aadil Faruqui</t>
  </si>
  <si>
    <t>Elliot Berdy</t>
  </si>
  <si>
    <t>Michael Cotton</t>
  </si>
  <si>
    <t>Hayden Pattridge</t>
  </si>
  <si>
    <t>Alex Page</t>
  </si>
  <si>
    <t>Gaspard Rougier</t>
  </si>
  <si>
    <t>Patrick Hanlon</t>
  </si>
  <si>
    <t>Sam Hinnenkamp</t>
  </si>
  <si>
    <t>Mitchel Culver</t>
  </si>
  <si>
    <t>Peter Conley</t>
  </si>
  <si>
    <t>Max Wascher</t>
  </si>
  <si>
    <t>Ethan Ma</t>
  </si>
  <si>
    <t>Paul Gasper</t>
  </si>
  <si>
    <t>Gabriel Gilman</t>
  </si>
  <si>
    <t>Luke Ryon</t>
  </si>
  <si>
    <t>Christopher Palacios</t>
  </si>
  <si>
    <t>Evan Farley</t>
  </si>
  <si>
    <t>Beny Mizrachi</t>
  </si>
  <si>
    <t>Thong Ly</t>
  </si>
  <si>
    <t>Christopher Lorenzen</t>
  </si>
  <si>
    <t>Dominic Alioto</t>
  </si>
  <si>
    <t>Jack Nelson</t>
  </si>
  <si>
    <t>Gustavo Dalla Vecchia</t>
  </si>
  <si>
    <t>Griffin Higa</t>
  </si>
  <si>
    <t>Victor Ma</t>
  </si>
  <si>
    <t>Thomas Pena</t>
  </si>
  <si>
    <t>Hayden Flynn</t>
  </si>
  <si>
    <t>Daniel Wu</t>
  </si>
  <si>
    <t>Ean Cummings</t>
  </si>
  <si>
    <t>Jacob Ball</t>
  </si>
  <si>
    <t>Connor Johns</t>
  </si>
  <si>
    <t>Jason Anderson</t>
  </si>
  <si>
    <t>Kamren hall</t>
  </si>
  <si>
    <t>Logan Brethour</t>
  </si>
  <si>
    <t>James Shepard</t>
  </si>
  <si>
    <t>Ryan Wegerer</t>
  </si>
  <si>
    <t>Andre Gu</t>
  </si>
  <si>
    <t>Patrick Hajali</t>
  </si>
  <si>
    <t>Jonathan Porras</t>
  </si>
  <si>
    <t>Paul Atwood</t>
  </si>
  <si>
    <t>Jack Harty</t>
  </si>
  <si>
    <t>Jimmie Kirtley</t>
  </si>
  <si>
    <t>Dave Kaul</t>
  </si>
  <si>
    <t>Nicholas Wolanske</t>
  </si>
  <si>
    <t>Filipe Cardosa</t>
  </si>
  <si>
    <t>Nicholas Vasilescu</t>
  </si>
  <si>
    <t>Jack Di Palo</t>
  </si>
  <si>
    <t>Javier Echeverria mar</t>
  </si>
  <si>
    <t>Mason Conway</t>
  </si>
  <si>
    <t>Brett Saunders</t>
  </si>
  <si>
    <t>Keng-Lien Lin</t>
  </si>
  <si>
    <t>Max Patten</t>
  </si>
  <si>
    <t>Landry Guerin</t>
  </si>
  <si>
    <t>Joey Schifano</t>
  </si>
  <si>
    <t>Will Li</t>
  </si>
  <si>
    <t>Eric Fichtel</t>
  </si>
  <si>
    <t>Dillon Ruble</t>
  </si>
  <si>
    <t>Miguel Covarrubias</t>
  </si>
  <si>
    <t>Emily Erlenbach</t>
  </si>
  <si>
    <t>Brett Cesar</t>
  </si>
  <si>
    <t>Riley Silfies</t>
  </si>
  <si>
    <t>Gavin McGahey</t>
  </si>
  <si>
    <t>Vishal Lashkari</t>
  </si>
  <si>
    <t>Emerson Heaton</t>
  </si>
  <si>
    <t>Brandon Hall</t>
  </si>
  <si>
    <t>Riley Goetz</t>
  </si>
  <si>
    <t>Samuel Casey</t>
  </si>
  <si>
    <t>Jonathan Watkins</t>
  </si>
  <si>
    <t>Reed Herzog</t>
  </si>
  <si>
    <t>Dalton Miner</t>
  </si>
  <si>
    <t>James Holcombe</t>
  </si>
  <si>
    <t>Isaac Conner</t>
  </si>
  <si>
    <t>Nathan Lasselle</t>
  </si>
  <si>
    <t>Duncan Koblas</t>
  </si>
  <si>
    <t>Sam Dudley</t>
  </si>
  <si>
    <t>Victor Yang</t>
  </si>
  <si>
    <t>Benjamin Adams</t>
  </si>
  <si>
    <t>Ben Blair</t>
  </si>
  <si>
    <t>Jacob Revelo</t>
  </si>
  <si>
    <t>Christopher Varhola</t>
  </si>
  <si>
    <t>Jeppesen Feliciano</t>
  </si>
  <si>
    <t>Mat Wroblewski</t>
  </si>
  <si>
    <t>PJ Rubin</t>
  </si>
  <si>
    <t>Josh Myers</t>
  </si>
  <si>
    <t>Godwyn Piang Nee</t>
  </si>
  <si>
    <t>John Arne</t>
  </si>
  <si>
    <t>Trent Nixon</t>
  </si>
  <si>
    <t>Ian Truesdale</t>
  </si>
  <si>
    <t>Christopher Dawes</t>
  </si>
  <si>
    <t>Samuel Salazar</t>
  </si>
  <si>
    <t>Andrew Waldherr</t>
  </si>
  <si>
    <t>Quinlan Gallagher</t>
  </si>
  <si>
    <t>Brandon Wunder</t>
  </si>
  <si>
    <t>Reilly Hansen</t>
  </si>
  <si>
    <t>Sean Sawaya</t>
  </si>
  <si>
    <t>Matthieu Rouxel</t>
  </si>
  <si>
    <t>Aidan Szuch</t>
  </si>
  <si>
    <t>Sam Van Straten</t>
  </si>
  <si>
    <t>Griffin Salus</t>
  </si>
  <si>
    <t>James Huang</t>
  </si>
  <si>
    <t>Matthew Stelmokas</t>
  </si>
  <si>
    <t>Reed Mulloy</t>
  </si>
  <si>
    <t>Logan Pageler</t>
  </si>
  <si>
    <t>Matthew Ring</t>
  </si>
  <si>
    <t>David VanderSloot</t>
  </si>
  <si>
    <t>Spandan P Rath</t>
  </si>
  <si>
    <t>Lars Johnson</t>
  </si>
  <si>
    <t>Jeremy Shek</t>
  </si>
  <si>
    <t>Jonathan Ravid</t>
  </si>
  <si>
    <t>Owen Rennich</t>
  </si>
  <si>
    <t>Charles Broghammer</t>
  </si>
  <si>
    <t>Joshua Pang-Yen Chang</t>
  </si>
  <si>
    <t>Gustavo Resende</t>
  </si>
  <si>
    <t>Henry Myers IV</t>
  </si>
  <si>
    <t>Antionio Jorgensen</t>
  </si>
  <si>
    <t>Thomas Defawe</t>
  </si>
  <si>
    <t>Matthew Behnke</t>
  </si>
  <si>
    <t>Isaac Harris</t>
  </si>
  <si>
    <t>Ryan Lynch</t>
  </si>
  <si>
    <t>Trent Johnson</t>
  </si>
  <si>
    <t>Alec Shields</t>
  </si>
  <si>
    <t>Jack Cooney</t>
  </si>
  <si>
    <t>Will Sutton</t>
  </si>
  <si>
    <t>Michael Wang</t>
  </si>
  <si>
    <t>Clark Luckhardt</t>
  </si>
  <si>
    <t>Emmaus Holder</t>
  </si>
  <si>
    <t>Casey Lim</t>
  </si>
  <si>
    <t>Evan Eskilson</t>
  </si>
  <si>
    <t>Alfredo Schmutzer</t>
  </si>
  <si>
    <t>Skylar Waechter</t>
  </si>
  <si>
    <t>Jack Healy</t>
  </si>
  <si>
    <t>Greg Glickert</t>
  </si>
  <si>
    <t>Josh Halper</t>
  </si>
  <si>
    <t>Evan Chandlee</t>
  </si>
  <si>
    <t>Reed Henderson</t>
  </si>
  <si>
    <t>Ryan Christensen</t>
  </si>
  <si>
    <t>Adithya Chandrashekar</t>
  </si>
  <si>
    <t>Nathan Zavanelli</t>
  </si>
  <si>
    <t>Alexander Stamp</t>
  </si>
  <si>
    <t>Nicolas Perez</t>
  </si>
  <si>
    <t>Travis Richardson</t>
  </si>
  <si>
    <t>Alec Patterson</t>
  </si>
  <si>
    <t>Nickolai Seculov</t>
  </si>
  <si>
    <t>Cameron Keene</t>
  </si>
  <si>
    <t>Jonathan Portinga</t>
  </si>
  <si>
    <t>harry hebeler</t>
  </si>
  <si>
    <t>Connor Clare</t>
  </si>
  <si>
    <t>Bradley Rava</t>
  </si>
  <si>
    <t>Matthew Johnson</t>
  </si>
  <si>
    <t>Nathan Montanez</t>
  </si>
  <si>
    <t>Christian Kadletz</t>
  </si>
  <si>
    <t>Philippe Rerolle</t>
  </si>
  <si>
    <t>Reese Manternach</t>
  </si>
  <si>
    <t>Hagan Dalton</t>
  </si>
  <si>
    <t>Magnus Hermans</t>
  </si>
  <si>
    <t>Herman Anker</t>
  </si>
  <si>
    <t>Jake Nevin</t>
  </si>
  <si>
    <t>Jason Jarrold-Grapes</t>
  </si>
  <si>
    <t>Aaron Ishimaru</t>
  </si>
  <si>
    <t>Alex Wittmershaus</t>
  </si>
  <si>
    <t>Russell Kustic</t>
  </si>
  <si>
    <t>John Malanga</t>
  </si>
  <si>
    <t>Samuel Umidi</t>
  </si>
  <si>
    <t>Joseph Riddell</t>
  </si>
  <si>
    <t>Michael Kasper</t>
  </si>
  <si>
    <t>Zachary Dahlseng</t>
  </si>
  <si>
    <t>Justin Soliman</t>
  </si>
  <si>
    <t>Mateo Saenz</t>
  </si>
  <si>
    <t>Payton Harrigal</t>
  </si>
  <si>
    <t>Charles Vaughn</t>
  </si>
  <si>
    <t>Evan Levy</t>
  </si>
  <si>
    <t>Ian Coffman</t>
  </si>
  <si>
    <t>Hal Rogers</t>
  </si>
  <si>
    <t>Hunter Root</t>
  </si>
  <si>
    <t>Hans Ernst</t>
  </si>
  <si>
    <t>Riley Wright</t>
  </si>
  <si>
    <t>Henry McCulloh</t>
  </si>
  <si>
    <t>Sean Casey</t>
  </si>
  <si>
    <t>David Clausen</t>
  </si>
  <si>
    <t>Edward Hardy-Braz</t>
  </si>
  <si>
    <t>Ryan Taylor</t>
  </si>
  <si>
    <t>Patrick Carroll</t>
  </si>
  <si>
    <t>Justin Wong</t>
  </si>
  <si>
    <t>Jorge Ledesma</t>
  </si>
  <si>
    <t>Joaquin Guenim</t>
  </si>
  <si>
    <t>Benjamin Leiran</t>
  </si>
  <si>
    <t>Erik Kofman</t>
  </si>
  <si>
    <t>Zachary Andalman</t>
  </si>
  <si>
    <t>Mark Gonzales</t>
  </si>
  <si>
    <t>Patricio Cruz y Celis Peniche</t>
  </si>
  <si>
    <t>Dominic Miller</t>
  </si>
  <si>
    <t>Leonardo Simonelli</t>
  </si>
  <si>
    <t>Eamon Toye</t>
  </si>
  <si>
    <t>Nathan Sia</t>
  </si>
  <si>
    <t>Ethan Kane</t>
  </si>
  <si>
    <t>Paxton Rush</t>
  </si>
  <si>
    <t>Tommy Doubleday</t>
  </si>
  <si>
    <t>Felipe Santamaria</t>
  </si>
  <si>
    <t>Aidan Stamford</t>
  </si>
  <si>
    <t>Nathan Grinalds</t>
  </si>
  <si>
    <t>Dylan Pyburn</t>
  </si>
  <si>
    <t>Kenny Culbertson</t>
  </si>
  <si>
    <t>Cole Harris</t>
  </si>
  <si>
    <t>Ryan Thompson</t>
  </si>
  <si>
    <t>Jack Toor</t>
  </si>
  <si>
    <t>Paul Schedler</t>
  </si>
  <si>
    <t>Hugh Beard</t>
  </si>
  <si>
    <t>George nummer</t>
  </si>
  <si>
    <t>Gregory Shobert</t>
  </si>
  <si>
    <t>Dawson Oliver</t>
  </si>
  <si>
    <t>Jacob Wolf</t>
  </si>
  <si>
    <t>McCaide Wooten</t>
  </si>
  <si>
    <t>Christopher Douglas</t>
  </si>
  <si>
    <t>Cejay Walker</t>
  </si>
  <si>
    <t>Colin Kunze</t>
  </si>
  <si>
    <t>Joshua Cagney</t>
  </si>
  <si>
    <t>Kurt Brase</t>
  </si>
  <si>
    <t>Caden Heupel</t>
  </si>
  <si>
    <t>Tucker Cullen</t>
  </si>
  <si>
    <t>John Boase</t>
  </si>
  <si>
    <t>Hayden Russell</t>
  </si>
  <si>
    <t>Jackson Keyser</t>
  </si>
  <si>
    <t>Gines Rivera</t>
  </si>
  <si>
    <t>Koki Yoshikawa</t>
  </si>
  <si>
    <t>WIll Moore-Jones</t>
  </si>
  <si>
    <t>Ryan Ramsden</t>
  </si>
  <si>
    <t>Devin Schmuckal</t>
  </si>
  <si>
    <t>Sean Moran</t>
  </si>
  <si>
    <t>Zachary Williston</t>
  </si>
  <si>
    <t>Chris Vandyke</t>
  </si>
  <si>
    <t>Adam Eckstein</t>
  </si>
  <si>
    <t>Brandon Deuch</t>
  </si>
  <si>
    <t>Tim Fetzer</t>
  </si>
  <si>
    <t>Pascal Zamorski</t>
  </si>
  <si>
    <t>Justin Kahn</t>
  </si>
  <si>
    <t>Riccardo Romersi</t>
  </si>
  <si>
    <t>DREW STOVER</t>
  </si>
  <si>
    <t>Kieran Smith</t>
  </si>
  <si>
    <t>John Judge</t>
  </si>
  <si>
    <t>John Bagans</t>
  </si>
  <si>
    <t>Jasper Zhou</t>
  </si>
  <si>
    <t>Kayde Bowers</t>
  </si>
  <si>
    <t>Nathan Andert</t>
  </si>
  <si>
    <t>Ryan Connors</t>
  </si>
  <si>
    <t>Jose Rodriguez</t>
  </si>
  <si>
    <t>Garrett Kilmurry</t>
  </si>
  <si>
    <t>Braden Zukowski</t>
  </si>
  <si>
    <t>Anton Vincentelli</t>
  </si>
  <si>
    <t>Wentzel van der Berg</t>
  </si>
  <si>
    <t>Asher Brown</t>
  </si>
  <si>
    <t>Noah Wentworth</t>
  </si>
  <si>
    <t>Jonah Park</t>
  </si>
  <si>
    <t>Spencer McGehee</t>
  </si>
  <si>
    <t>Jack He</t>
  </si>
  <si>
    <t>Connor Ridge</t>
  </si>
  <si>
    <t>Nicholas Galambos</t>
  </si>
  <si>
    <t>Gabriel Schlicht</t>
  </si>
  <si>
    <t>Rory Runser</t>
  </si>
  <si>
    <t>Nicholas Dicklin</t>
  </si>
  <si>
    <t>John Fowle</t>
  </si>
  <si>
    <t>Jared Hoober</t>
  </si>
  <si>
    <t>Cole Randolph</t>
  </si>
  <si>
    <t>Trevor Lanigan</t>
  </si>
  <si>
    <t>Aaron Groff</t>
  </si>
  <si>
    <t>CARWYN GAMBLING</t>
  </si>
  <si>
    <t>Wyatt Mattas</t>
  </si>
  <si>
    <t>Mason Johnson</t>
  </si>
  <si>
    <t>Daniel Kotlyar</t>
  </si>
  <si>
    <t>Ian Boggs</t>
  </si>
  <si>
    <t>Alex Krupicka</t>
  </si>
  <si>
    <t>Sam Blakewell</t>
  </si>
  <si>
    <t>Jack Pizor</t>
  </si>
  <si>
    <t>Graham Hendrickson</t>
  </si>
  <si>
    <t>Matheus Menezes</t>
  </si>
  <si>
    <t>Jean-Baptiste Bouvier</t>
  </si>
  <si>
    <t>Josef Stone</t>
  </si>
  <si>
    <t>Hunter Baer</t>
  </si>
  <si>
    <t>Nathan Pohl</t>
  </si>
  <si>
    <t>Jackson Harrell</t>
  </si>
  <si>
    <t>Jacob Minin</t>
  </si>
  <si>
    <t>Nolan Pearce</t>
  </si>
  <si>
    <t>Mark Romano</t>
  </si>
  <si>
    <t>David McCurdy</t>
  </si>
  <si>
    <t>Alexander Shwe</t>
  </si>
  <si>
    <t>Ethan Monarski</t>
  </si>
  <si>
    <t>Matt Scurria</t>
  </si>
  <si>
    <t>Marcello Delgado</t>
  </si>
  <si>
    <t>Alexander Kors</t>
  </si>
  <si>
    <t>Matthew Muscat</t>
  </si>
  <si>
    <t>Jared Eytcheson</t>
  </si>
  <si>
    <t>Samuel Meyer</t>
  </si>
  <si>
    <t>Davis Krueger</t>
  </si>
  <si>
    <t>Hunter Cochran</t>
  </si>
  <si>
    <t>Connor Logan</t>
  </si>
  <si>
    <t>Nils Reckemeier</t>
  </si>
  <si>
    <t>JP Giblin</t>
  </si>
  <si>
    <t>Skip Carmichael</t>
  </si>
  <si>
    <t>Charles Richardson</t>
  </si>
  <si>
    <t>Adam Holomoucky</t>
  </si>
  <si>
    <t>Joshua Reece</t>
  </si>
  <si>
    <t>Adler Brininger</t>
  </si>
  <si>
    <t>Jacob Krynock</t>
  </si>
  <si>
    <t>Andrew Logsdon</t>
  </si>
  <si>
    <t>Benjamin Randall</t>
  </si>
  <si>
    <t>Tanner Gage</t>
  </si>
  <si>
    <t>Michael Sosa Barillas</t>
  </si>
  <si>
    <t>Galen Penvenne</t>
  </si>
  <si>
    <t>Coly Tabberson</t>
  </si>
  <si>
    <t>Marin Gautier</t>
  </si>
  <si>
    <t>Sean Fenoff</t>
  </si>
  <si>
    <t>Shawn Forer</t>
  </si>
  <si>
    <t>Tim St. John</t>
  </si>
  <si>
    <t>Oliver Pilon</t>
  </si>
  <si>
    <t>Simon Bong</t>
  </si>
  <si>
    <t>Justin Hatcher</t>
  </si>
  <si>
    <t>Maxwell Galbraith</t>
  </si>
  <si>
    <t>Keeghan Hurley</t>
  </si>
  <si>
    <t>Drew Kroeker</t>
  </si>
  <si>
    <t>Mathurin Boutte</t>
  </si>
  <si>
    <t>Daniel Gossow</t>
  </si>
  <si>
    <t>Michael Mulder</t>
  </si>
  <si>
    <t>Joshua Berles</t>
  </si>
  <si>
    <t>Pablo Abad</t>
  </si>
  <si>
    <t>Brandon Wallace</t>
  </si>
  <si>
    <t>Peyton Thompson</t>
  </si>
  <si>
    <t>Austin Podhajsky</t>
  </si>
  <si>
    <t>Tristen Jones</t>
  </si>
  <si>
    <t>Lane Barron</t>
  </si>
  <si>
    <t>Jonathan McKinley</t>
  </si>
  <si>
    <t>Alexander Mundt</t>
  </si>
  <si>
    <t>Jorge Alarcon</t>
  </si>
  <si>
    <t>Benedikt Bettin</t>
  </si>
  <si>
    <t>Run Time</t>
  </si>
  <si>
    <t>T2 Time</t>
  </si>
  <si>
    <t>Bike Time</t>
  </si>
  <si>
    <t>T1 Time</t>
  </si>
  <si>
    <t>Swim Time</t>
  </si>
  <si>
    <t>Gender</t>
  </si>
  <si>
    <t>Rachel Lou</t>
  </si>
  <si>
    <t>DQ</t>
  </si>
  <si>
    <t>Georgia Tech Triathlon Club</t>
  </si>
  <si>
    <t>Kassidy Porche</t>
  </si>
  <si>
    <t>Sarah Overby</t>
  </si>
  <si>
    <t>Leigh Anne Tannar</t>
  </si>
  <si>
    <t>Washington University St. Louis</t>
  </si>
  <si>
    <t>Katie Spaulding</t>
  </si>
  <si>
    <t>Gemma Tursi</t>
  </si>
  <si>
    <t>University of Wisconsin - La Crosse</t>
  </si>
  <si>
    <t>Sammi Ruggiero</t>
  </si>
  <si>
    <t>Isabella Aguiar</t>
  </si>
  <si>
    <t>Keeley Wrabetz</t>
  </si>
  <si>
    <t>Anna Rauwerda</t>
  </si>
  <si>
    <t>Texas Triathlon (University of Texas at Austin)</t>
  </si>
  <si>
    <t>MSU Triathlon Club (Michigan State University)</t>
  </si>
  <si>
    <t>Claire Dunnigan</t>
  </si>
  <si>
    <t>Virginia Tech Triathlon Club</t>
  </si>
  <si>
    <t>Allison Cerlanek</t>
  </si>
  <si>
    <t>Missouri S and T Triathlon Club</t>
  </si>
  <si>
    <t>Northwestern</t>
  </si>
  <si>
    <t>Jessica Herlitz</t>
  </si>
  <si>
    <t>Baylor Triathlon Club (Baylor University)</t>
  </si>
  <si>
    <t>Rebecca Wied</t>
  </si>
  <si>
    <t>Alyssa Salter</t>
  </si>
  <si>
    <t>Carina Martinez</t>
  </si>
  <si>
    <t>Ohio State University</t>
  </si>
  <si>
    <t>Breck Dunbar</t>
  </si>
  <si>
    <t>University of Chicago Triathlon Club</t>
  </si>
  <si>
    <t>Georgetown University Triathlon Team</t>
  </si>
  <si>
    <t>Ivana Henry</t>
  </si>
  <si>
    <t>Zoe Claytor</t>
  </si>
  <si>
    <t>Jenna Martinez</t>
  </si>
  <si>
    <t>Pragnya Karlapudi</t>
  </si>
  <si>
    <t>Clemson Triathlon Club</t>
  </si>
  <si>
    <t>Rachel Robles</t>
  </si>
  <si>
    <t>Cornell</t>
  </si>
  <si>
    <t>Lucy Merrill</t>
  </si>
  <si>
    <t>Kylie Knepler</t>
  </si>
  <si>
    <t>Audrey Greer</t>
  </si>
  <si>
    <t>Favi Ramirez</t>
  </si>
  <si>
    <t>UTSA Triathlon Club (UT San Antonio)</t>
  </si>
  <si>
    <t>Cynthia Pena-Baker</t>
  </si>
  <si>
    <t>Mia Renna</t>
  </si>
  <si>
    <t>Kelly Brozowski</t>
  </si>
  <si>
    <t>Elizabeth Mao</t>
  </si>
  <si>
    <t>Akron Triathlon Club</t>
  </si>
  <si>
    <t>Hannah Rudt</t>
  </si>
  <si>
    <t>UWEC Triathlon Team (University of Wisconsin, Eau Claire)</t>
  </si>
  <si>
    <t>Louisa Glazunov</t>
  </si>
  <si>
    <t>Stephanie Britt</t>
  </si>
  <si>
    <t>Caitlin Morris</t>
  </si>
  <si>
    <t>Cassandra Caragine</t>
  </si>
  <si>
    <t>Raegan Smith</t>
  </si>
  <si>
    <t>Justine Ra</t>
  </si>
  <si>
    <t>Sage Yassa</t>
  </si>
  <si>
    <t>Ari-Djemal Rukin</t>
  </si>
  <si>
    <t>Valeria Gomez</t>
  </si>
  <si>
    <t>June Deng</t>
  </si>
  <si>
    <t>Annika Simovart</t>
  </si>
  <si>
    <t>Melissa Singleton</t>
  </si>
  <si>
    <t>Lauren Thomas</t>
  </si>
  <si>
    <t>Audrey Janke</t>
  </si>
  <si>
    <t>Anne Costello</t>
  </si>
  <si>
    <t>Eleanor Wang</t>
  </si>
  <si>
    <t>Caroline Way</t>
  </si>
  <si>
    <t>Alabama Triathletes (University of Alabama)</t>
  </si>
  <si>
    <t>olivia moor</t>
  </si>
  <si>
    <t>Alison Brady</t>
  </si>
  <si>
    <t>Anjelica Vance</t>
  </si>
  <si>
    <t>UNT Triathlon Team (University of North Texas)</t>
  </si>
  <si>
    <t>Sarah Anderson</t>
  </si>
  <si>
    <t>Abby Somich</t>
  </si>
  <si>
    <t>Auburn Triathletes (Auburn University)</t>
  </si>
  <si>
    <t>Makayla Ehmke</t>
  </si>
  <si>
    <t>University of Notre Dame Triathlon</t>
  </si>
  <si>
    <t>Julia Myers</t>
  </si>
  <si>
    <t>Anni Bergdorf</t>
  </si>
  <si>
    <t>mariam fahmy</t>
  </si>
  <si>
    <t>Montana State Triathlon Club</t>
  </si>
  <si>
    <t>Cincinnati</t>
  </si>
  <si>
    <t>Sarah Slattery</t>
  </si>
  <si>
    <t>Nina Kronengold</t>
  </si>
  <si>
    <t>Lindsay Wenger</t>
  </si>
  <si>
    <t>Corinne Etzelmueller</t>
  </si>
  <si>
    <t>Maya Ades</t>
  </si>
  <si>
    <t>Andrea Angulo</t>
  </si>
  <si>
    <t>Independent</t>
  </si>
  <si>
    <t>Audrey Calkins</t>
  </si>
  <si>
    <t>Megan Claude</t>
  </si>
  <si>
    <t>Maria Viramontes</t>
  </si>
  <si>
    <t>Alix Wagner</t>
  </si>
  <si>
    <t>Lizzie Swiersz</t>
  </si>
  <si>
    <t>Kaitlin Bowman</t>
  </si>
  <si>
    <t>Elizabeth Sexton</t>
  </si>
  <si>
    <t>Gamecock Triathlon Club</t>
  </si>
  <si>
    <t>Margaret Packer</t>
  </si>
  <si>
    <t>Samantha Fitzgerald</t>
  </si>
  <si>
    <t>Claire Debbink</t>
  </si>
  <si>
    <t>Amy Green</t>
  </si>
  <si>
    <t>Emily DiLiberto</t>
  </si>
  <si>
    <t>Simone Trainer</t>
  </si>
  <si>
    <t>Gillian Yost</t>
  </si>
  <si>
    <t>Lauren Garlinghouse</t>
  </si>
  <si>
    <t>Taylor Stevens</t>
  </si>
  <si>
    <t>Grand Canyon University Triathlon Club</t>
  </si>
  <si>
    <t>Nova scott</t>
  </si>
  <si>
    <t>Lily Biro</t>
  </si>
  <si>
    <t>Boston University Triathlon Team</t>
  </si>
  <si>
    <t>Melissa Joslyn</t>
  </si>
  <si>
    <t>Alexandra Maycock</t>
  </si>
  <si>
    <t>Quinn Fagersten</t>
  </si>
  <si>
    <t>Madalyn Allen</t>
  </si>
  <si>
    <t>Kaitlyn Tu</t>
  </si>
  <si>
    <t>Brooke Soobrian</t>
  </si>
  <si>
    <t>Kayla Gotzion</t>
  </si>
  <si>
    <t>Samantha Holmes</t>
  </si>
  <si>
    <t>Claire Wojno</t>
  </si>
  <si>
    <t>Danielle Wissink</t>
  </si>
  <si>
    <t>Oregon State University Triathlon Club</t>
  </si>
  <si>
    <t>Sophia Ranck</t>
  </si>
  <si>
    <t>Amelia Gay</t>
  </si>
  <si>
    <t>UNCW Triathlon (University of North Carolina, Wilmington)</t>
  </si>
  <si>
    <t>Betty Carrion</t>
  </si>
  <si>
    <t>Emma Bowker</t>
  </si>
  <si>
    <t>Madison Trihus</t>
  </si>
  <si>
    <t>Katherine Fedoronko</t>
  </si>
  <si>
    <t>Ally Penrod</t>
  </si>
  <si>
    <t>Hannah Herold</t>
  </si>
  <si>
    <t>begona alberdi</t>
  </si>
  <si>
    <t>Marley Turbett</t>
  </si>
  <si>
    <t>Helena Thenot</t>
  </si>
  <si>
    <t>Sofia Sivilotti</t>
  </si>
  <si>
    <t>Suzanne Burzillo</t>
  </si>
  <si>
    <t>jess zoormajian</t>
  </si>
  <si>
    <t>Kathryn Ford</t>
  </si>
  <si>
    <t>Anna Heard</t>
  </si>
  <si>
    <t>Jovianne Schwibinger</t>
  </si>
  <si>
    <t>Savannah Knutson</t>
  </si>
  <si>
    <t>Sofia Staehly</t>
  </si>
  <si>
    <t>Georgia Wluka</t>
  </si>
  <si>
    <t>Eva Hunter</t>
  </si>
  <si>
    <t>Natalie Fortunato</t>
  </si>
  <si>
    <t>Nicole Wyszynski</t>
  </si>
  <si>
    <t>Shilpa Rao</t>
  </si>
  <si>
    <t>Abbey Schultz</t>
  </si>
  <si>
    <t>Paula Clemente</t>
  </si>
  <si>
    <t>Sophie Mullens</t>
  </si>
  <si>
    <t>Elizabeth Terry</t>
  </si>
  <si>
    <t>Amy To</t>
  </si>
  <si>
    <t>Anna Johnson</t>
  </si>
  <si>
    <t>Laney Plimpton</t>
  </si>
  <si>
    <t>Taylor Lopez</t>
  </si>
  <si>
    <t>Aida Almanza</t>
  </si>
  <si>
    <t>Ashley Salgado</t>
  </si>
  <si>
    <t>Alyssa Clausen</t>
  </si>
  <si>
    <t>Megan Bartschat</t>
  </si>
  <si>
    <t>Sia Hayes</t>
  </si>
  <si>
    <t>Courtney Kascoutas</t>
  </si>
  <si>
    <t>Grace Klein</t>
  </si>
  <si>
    <t>Rykhr Grissom</t>
  </si>
  <si>
    <t>Hailey Acosta</t>
  </si>
  <si>
    <t>Ainsley Everett</t>
  </si>
  <si>
    <t>Emmanuel</t>
  </si>
  <si>
    <t>Greta Drane</t>
  </si>
  <si>
    <t>Sara Sutton</t>
  </si>
  <si>
    <t>Tri Knights (UCF)</t>
  </si>
  <si>
    <t>Alexy Orr</t>
  </si>
  <si>
    <t>Eva Rudajev</t>
  </si>
  <si>
    <t>Emily Speckhals</t>
  </si>
  <si>
    <t>Jane Geisman</t>
  </si>
  <si>
    <t>Madeline Durmowicz</t>
  </si>
  <si>
    <t>Lauren Svoboda</t>
  </si>
  <si>
    <t>Madeline Braley</t>
  </si>
  <si>
    <t>Katharina Gallmeier</t>
  </si>
  <si>
    <t>Susan Morris</t>
  </si>
  <si>
    <t>Raquel Sarabia</t>
  </si>
  <si>
    <t>Vicki Braianova</t>
  </si>
  <si>
    <t>Grace Armstrong</t>
  </si>
  <si>
    <t>Lydia Hunt</t>
  </si>
  <si>
    <t>Keike Howe</t>
  </si>
  <si>
    <t>Katie Kalthoff</t>
  </si>
  <si>
    <t>Constance Berdan</t>
  </si>
  <si>
    <t>Victoria Bowen</t>
  </si>
  <si>
    <t>Lael Wentland</t>
  </si>
  <si>
    <t>Elsa Hoppenworth</t>
  </si>
  <si>
    <t>Jenny Weygandt</t>
  </si>
  <si>
    <t>Elaine Guo</t>
  </si>
  <si>
    <t>Katie Riley</t>
  </si>
  <si>
    <t>Hannah Cupples</t>
  </si>
  <si>
    <t>Angela Lee</t>
  </si>
  <si>
    <t>Evenie Fuentes</t>
  </si>
  <si>
    <t>Sydney Nelson</t>
  </si>
  <si>
    <t>Micaela DeGennaro</t>
  </si>
  <si>
    <t>Cecilia Orth</t>
  </si>
  <si>
    <t>Mary Weber</t>
  </si>
  <si>
    <t>Julia Gundlach</t>
  </si>
  <si>
    <t>Anne Lynch</t>
  </si>
  <si>
    <t>Macy Corley</t>
  </si>
  <si>
    <t>Rose Wade</t>
  </si>
  <si>
    <t>Senta Ritter</t>
  </si>
  <si>
    <t>Abbie Schoenberner</t>
  </si>
  <si>
    <t>Savannah Hughes</t>
  </si>
  <si>
    <t>Katia Valente</t>
  </si>
  <si>
    <t>Jessica Buonerba</t>
  </si>
  <si>
    <t>Lauren Roe</t>
  </si>
  <si>
    <t>Alicyn Hoke</t>
  </si>
  <si>
    <t>Olivia Vallone</t>
  </si>
  <si>
    <t>Tina Lam</t>
  </si>
  <si>
    <t>Macie Moore</t>
  </si>
  <si>
    <t>Cynthia Li</t>
  </si>
  <si>
    <t>Jessica Powell</t>
  </si>
  <si>
    <t>Erika Zhang</t>
  </si>
  <si>
    <t>Carly Tudor</t>
  </si>
  <si>
    <t>Dillen Corlett</t>
  </si>
  <si>
    <t>Jayden Jones</t>
  </si>
  <si>
    <t>Megan Gendjar</t>
  </si>
  <si>
    <t>Valerie Passanisi</t>
  </si>
  <si>
    <t>Jaylan Fraser-Mines</t>
  </si>
  <si>
    <t>Isabella Lang</t>
  </si>
  <si>
    <t>Nicole Schottler</t>
  </si>
  <si>
    <t>Kate Scuderi</t>
  </si>
  <si>
    <t>Tori Lim</t>
  </si>
  <si>
    <t>Madi Alcalay</t>
  </si>
  <si>
    <t>Anna Kolesov</t>
  </si>
  <si>
    <t>Kelly Cloonan</t>
  </si>
  <si>
    <t>Meredith Wekesser</t>
  </si>
  <si>
    <t>Sophie Wang</t>
  </si>
  <si>
    <t>Erin Rogers</t>
  </si>
  <si>
    <t>Anna Turysheva</t>
  </si>
  <si>
    <t>Audrey Scalia</t>
  </si>
  <si>
    <t>Gabby McGinn</t>
  </si>
  <si>
    <t>Alexandra Bartkowiak</t>
  </si>
  <si>
    <t>Madeline DiPalma</t>
  </si>
  <si>
    <t>Allison Henderson</t>
  </si>
  <si>
    <t>Cecelia Joshi</t>
  </si>
  <si>
    <t>Kerri Naso</t>
  </si>
  <si>
    <t>Nika Byrne</t>
  </si>
  <si>
    <t>UVA Triathlon Club</t>
  </si>
  <si>
    <t>Tatiana Kennedy</t>
  </si>
  <si>
    <t>Elena Moore</t>
  </si>
  <si>
    <t>Aubrie Yarbrough</t>
  </si>
  <si>
    <t>Joan Green</t>
  </si>
  <si>
    <t>Thea Zalunardo</t>
  </si>
  <si>
    <t>Claire Sterling</t>
  </si>
  <si>
    <t>Julia Estrin</t>
  </si>
  <si>
    <t>Yale Triathlon Club</t>
  </si>
  <si>
    <t>Anna Pertl</t>
  </si>
  <si>
    <t>Eavan Norman</t>
  </si>
  <si>
    <t>Krysta Walicki</t>
  </si>
  <si>
    <t>Nelle Ray</t>
  </si>
  <si>
    <t>Maggie Koenig</t>
  </si>
  <si>
    <t>Kristen Tam</t>
  </si>
  <si>
    <t>Kristin Gaulke</t>
  </si>
  <si>
    <t>Ali Ozymy</t>
  </si>
  <si>
    <t>Martina Watson</t>
  </si>
  <si>
    <t>Marisa Johnson</t>
  </si>
  <si>
    <t>Kate Stumpf</t>
  </si>
  <si>
    <t>Megan Kou</t>
  </si>
  <si>
    <t>Bridget Dougherty</t>
  </si>
  <si>
    <t>Tamara Sanchez Ortiz</t>
  </si>
  <si>
    <t>Brooke Aumer</t>
  </si>
  <si>
    <t>Elisabet Pietz</t>
  </si>
  <si>
    <t>Amanda McCandless</t>
  </si>
  <si>
    <t>Annecy Daggett</t>
  </si>
  <si>
    <t>Cameron Coleal</t>
  </si>
  <si>
    <t>Ellie Walsh</t>
  </si>
  <si>
    <t>Monet Kunz</t>
  </si>
  <si>
    <t>Julia Martin</t>
  </si>
  <si>
    <t>Caroline Dixon</t>
  </si>
  <si>
    <t>Grace Branchaw</t>
  </si>
  <si>
    <t>Emily Lathrop</t>
  </si>
  <si>
    <t>Angela Chang</t>
  </si>
  <si>
    <t>Mack Bucki</t>
  </si>
  <si>
    <t>Abigail Gash</t>
  </si>
  <si>
    <t>reagan Killebrew</t>
  </si>
  <si>
    <t>Madeline Klippenstein</t>
  </si>
  <si>
    <t>Paige Dolan</t>
  </si>
  <si>
    <t>Halle Petrie</t>
  </si>
  <si>
    <t>Eva Keohane</t>
  </si>
  <si>
    <t>Samantha McKinnon</t>
  </si>
  <si>
    <t>Madeline Reinach</t>
  </si>
  <si>
    <t>Naomi Harding</t>
  </si>
  <si>
    <t>Anna Sullivan</t>
  </si>
  <si>
    <t>Kate Blanchard</t>
  </si>
  <si>
    <t>Lindsay Richardson</t>
  </si>
  <si>
    <t>Peyton Reynolds</t>
  </si>
  <si>
    <t>University of Missouri Columbia</t>
  </si>
  <si>
    <t>Caroline Stevens</t>
  </si>
  <si>
    <t>Colorado School of Mines Triathlon Club</t>
  </si>
  <si>
    <t>Madeline Tapp</t>
  </si>
  <si>
    <t>Caroline Swenson</t>
  </si>
  <si>
    <t>Holly Dufek</t>
  </si>
  <si>
    <t>Fiona Davoudi</t>
  </si>
  <si>
    <t>Fiona Swift</t>
  </si>
  <si>
    <t>Lauren Prince</t>
  </si>
  <si>
    <t>Mackenzie Foy</t>
  </si>
  <si>
    <t>Kelsey Cyrus</t>
  </si>
  <si>
    <t>Emely Vela</t>
  </si>
  <si>
    <t>Margaret Tobey</t>
  </si>
  <si>
    <t>Samantha Tulenko</t>
  </si>
  <si>
    <t>Tricia Lee</t>
  </si>
  <si>
    <t>Izabella Slosberg</t>
  </si>
  <si>
    <t>Reagan Quilty</t>
  </si>
  <si>
    <t>Gigi Mitchell</t>
  </si>
  <si>
    <t>ABIGAIL Douglas</t>
  </si>
  <si>
    <t>Arizona State Triathlon Club</t>
  </si>
  <si>
    <t>Samantha Joray</t>
  </si>
  <si>
    <t>Rachel Illgen</t>
  </si>
  <si>
    <t>Celeste Garza</t>
  </si>
  <si>
    <t>Hailey Leader</t>
  </si>
  <si>
    <t>Paola Horvat</t>
  </si>
  <si>
    <t>Corinne Mouw</t>
  </si>
  <si>
    <t>McKenzie Clark</t>
  </si>
  <si>
    <t>Madeline Garrett</t>
  </si>
  <si>
    <t>McKinley Coppock</t>
  </si>
  <si>
    <t>Melanie Hardell</t>
  </si>
  <si>
    <t>Ashley Darrah</t>
  </si>
  <si>
    <t>Reilly Schindler</t>
  </si>
  <si>
    <t>Brittany Powell</t>
  </si>
  <si>
    <t>Cassaundra Pino</t>
  </si>
  <si>
    <t>Lorenza Guzman Hentschel</t>
  </si>
  <si>
    <t>Jordan Grantz</t>
  </si>
  <si>
    <t>Emma Teneza</t>
  </si>
  <si>
    <t>Alexis White</t>
  </si>
  <si>
    <t>Annika McBride</t>
  </si>
  <si>
    <t>Lauren Burgett</t>
  </si>
  <si>
    <t>Grace Dwyer</t>
  </si>
  <si>
    <t>Kirsten O'Keefe</t>
  </si>
  <si>
    <t>Maren York</t>
  </si>
  <si>
    <t>Aria Mundy</t>
  </si>
  <si>
    <t>Elizabeth Ordeman</t>
  </si>
  <si>
    <t>Cedarville University Triathlon Club</t>
  </si>
  <si>
    <t>Paige Kouba</t>
  </si>
  <si>
    <t>Fatima Alanis</t>
  </si>
  <si>
    <t>Sophie Tasker</t>
  </si>
  <si>
    <t>Miami Ohio</t>
  </si>
  <si>
    <t>Northern Arizona University</t>
  </si>
  <si>
    <t>TIME</t>
  </si>
  <si>
    <t>No.</t>
  </si>
  <si>
    <t>DL</t>
  </si>
  <si>
    <t>Rank</t>
  </si>
  <si>
    <t>Finished Olympic 1</t>
  </si>
  <si>
    <t>Finished Olympic 2</t>
  </si>
  <si>
    <t>Finished Olympic 3</t>
  </si>
  <si>
    <t>Finished Olympic 4</t>
  </si>
  <si>
    <t>Combine Score</t>
  </si>
  <si>
    <t>Mens Pts</t>
  </si>
  <si>
    <t>Womens Pts</t>
  </si>
  <si>
    <t>MTR pts</t>
  </si>
  <si>
    <t>Total Pts</t>
  </si>
  <si>
    <t>School</t>
  </si>
  <si>
    <t>DL pts</t>
  </si>
  <si>
    <t>Olympic Pts</t>
  </si>
  <si>
    <t>University of Texas at Arlington</t>
  </si>
  <si>
    <t>North Carolina State University</t>
  </si>
  <si>
    <t>Southern Methodist University</t>
  </si>
  <si>
    <t>University of Houston</t>
  </si>
  <si>
    <t>UCSC Triathlon (University of Cal, Santa Cruz)</t>
  </si>
  <si>
    <t>University of Delaware Tri. Team</t>
  </si>
  <si>
    <t>F</t>
  </si>
  <si>
    <t>Triathlon Team of Marquette (Marquette University)</t>
  </si>
  <si>
    <t>Sydney Mayer</t>
  </si>
  <si>
    <t>CÔøΩline Bonnefous</t>
  </si>
  <si>
    <t>Ashley Lee</t>
  </si>
  <si>
    <t>Annie Meeder</t>
  </si>
  <si>
    <t>Poutrain Elouan</t>
  </si>
  <si>
    <t>Julian Goldner</t>
  </si>
  <si>
    <t>Zachary Decker</t>
  </si>
  <si>
    <t>Andrew Simily</t>
  </si>
  <si>
    <t>Team Place</t>
  </si>
  <si>
    <t>Rank after Tiebreaker</t>
  </si>
  <si>
    <t xml:space="preserve">Rank </t>
  </si>
  <si>
    <t>Olympic</t>
  </si>
  <si>
    <t>Olympic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</si>
</sst>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0" fillId="0" borderId="0" xfId="0" applyNumberFormat="1"/>
    <xf numFmtId="20" fontId="0" fillId="0" borderId="0" xfId="0" applyNumberFormat="1"/>
    <xf numFmtId="21" fontId="0" fillId="0" borderId="0" xfId="0" applyNumberFormat="1"/>
    <xf numFmtId="0" fontId="0" fillId="0" borderId="0" xfId="0" applyFill="1"/>
    <xf numFmtId="0" fontId="2" fillId="0" borderId="0" xfId="0" applyFont="1"/>
    <xf numFmtId="1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 applyFill="1"/>
    <xf numFmtId="0" fontId="1" fillId="0" borderId="0" xfId="1"/>
    <xf numFmtId="21" fontId="1" fillId="0" borderId="0" xfId="1" applyNumberFormat="1"/>
    <xf numFmtId="46" fontId="1" fillId="0" borderId="0" xfId="1" applyNumberFormat="1"/>
    <xf numFmtId="20" fontId="1" fillId="0" borderId="0" xfId="1" applyNumberFormat="1"/>
    <xf numFmtId="0" fontId="1" fillId="0" borderId="0" xfId="1" applyFill="1"/>
  </cellXfs>
  <cellStyles count="2">
    <cellStyle name="Normal" xfId="0" builtinId="0"/>
    <cellStyle name="Normal 2" xfId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Male Overall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Overall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C47" sqref="C2:C47"/>
    </sheetView>
  </sheetViews>
  <sheetFormatPr defaultColWidth="8.81640625" defaultRowHeight="14.5" x14ac:dyDescent="0.35"/>
  <cols>
    <col min="1" max="1" width="5.6328125" bestFit="1" customWidth="1"/>
    <col min="2" max="2" width="3.81640625" bestFit="1" customWidth="1"/>
    <col min="3" max="3" width="22.1796875" bestFit="1" customWidth="1"/>
    <col min="4" max="4" width="10.453125" bestFit="1" customWidth="1"/>
    <col min="5" max="5" width="5.453125" bestFit="1" customWidth="1"/>
    <col min="6" max="6" width="67.453125" bestFit="1" customWidth="1"/>
  </cols>
  <sheetData>
    <row r="1" spans="1:7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127</v>
      </c>
    </row>
    <row r="2" spans="1:7" x14ac:dyDescent="0.35">
      <c r="A2">
        <v>1</v>
      </c>
      <c r="B2">
        <v>30</v>
      </c>
      <c r="C2" t="s">
        <v>727</v>
      </c>
      <c r="D2" s="1" t="s">
        <v>6</v>
      </c>
      <c r="E2" s="2">
        <v>0.37013888888888885</v>
      </c>
      <c r="F2" t="s">
        <v>7</v>
      </c>
      <c r="G2">
        <v>1</v>
      </c>
    </row>
    <row r="3" spans="1:7" x14ac:dyDescent="0.35">
      <c r="A3">
        <v>2</v>
      </c>
      <c r="B3">
        <v>1</v>
      </c>
      <c r="C3" t="s">
        <v>8</v>
      </c>
      <c r="D3" s="1" t="s">
        <v>9</v>
      </c>
      <c r="E3" s="2">
        <v>0.37083333333333335</v>
      </c>
      <c r="F3" t="s">
        <v>10</v>
      </c>
      <c r="G3">
        <v>4</v>
      </c>
    </row>
    <row r="4" spans="1:7" x14ac:dyDescent="0.35">
      <c r="A4">
        <v>3</v>
      </c>
      <c r="B4">
        <v>10</v>
      </c>
      <c r="C4" t="s">
        <v>11</v>
      </c>
      <c r="D4" s="1" t="s">
        <v>12</v>
      </c>
      <c r="E4" s="2">
        <v>0.37777777777777777</v>
      </c>
      <c r="F4" t="s">
        <v>10</v>
      </c>
      <c r="G4">
        <v>7</v>
      </c>
    </row>
    <row r="5" spans="1:7" x14ac:dyDescent="0.35">
      <c r="A5">
        <v>4</v>
      </c>
      <c r="B5">
        <v>7</v>
      </c>
      <c r="C5" t="s">
        <v>13</v>
      </c>
      <c r="D5" s="1" t="s">
        <v>14</v>
      </c>
      <c r="E5" s="2">
        <v>0.37986111111111115</v>
      </c>
      <c r="F5" t="s">
        <v>15</v>
      </c>
      <c r="G5">
        <v>10</v>
      </c>
    </row>
    <row r="6" spans="1:7" x14ac:dyDescent="0.35">
      <c r="A6">
        <v>5</v>
      </c>
      <c r="B6">
        <v>18</v>
      </c>
      <c r="C6" t="s">
        <v>16</v>
      </c>
      <c r="D6" s="1" t="s">
        <v>17</v>
      </c>
      <c r="E6" s="2">
        <v>0.38194444444444442</v>
      </c>
      <c r="F6" t="s">
        <v>15</v>
      </c>
      <c r="G6">
        <v>13</v>
      </c>
    </row>
    <row r="7" spans="1:7" x14ac:dyDescent="0.35">
      <c r="A7">
        <v>6</v>
      </c>
      <c r="B7">
        <v>52</v>
      </c>
      <c r="C7" t="s">
        <v>18</v>
      </c>
      <c r="D7" s="1" t="s">
        <v>19</v>
      </c>
      <c r="E7" s="2">
        <v>0.3833333333333333</v>
      </c>
      <c r="F7" t="s">
        <v>20</v>
      </c>
      <c r="G7">
        <v>16</v>
      </c>
    </row>
    <row r="8" spans="1:7" x14ac:dyDescent="0.35">
      <c r="A8">
        <v>7</v>
      </c>
      <c r="B8">
        <v>2</v>
      </c>
      <c r="C8" t="s">
        <v>21</v>
      </c>
      <c r="D8" s="1" t="s">
        <v>22</v>
      </c>
      <c r="E8" s="2">
        <v>0.38541666666666669</v>
      </c>
      <c r="F8" t="s">
        <v>20</v>
      </c>
      <c r="G8">
        <v>19</v>
      </c>
    </row>
    <row r="9" spans="1:7" x14ac:dyDescent="0.35">
      <c r="A9">
        <v>8</v>
      </c>
      <c r="B9">
        <v>4</v>
      </c>
      <c r="C9" t="s">
        <v>23</v>
      </c>
      <c r="D9" s="1" t="s">
        <v>24</v>
      </c>
      <c r="E9" s="2">
        <v>0.38750000000000001</v>
      </c>
      <c r="F9" t="s">
        <v>25</v>
      </c>
      <c r="G9">
        <v>22</v>
      </c>
    </row>
    <row r="10" spans="1:7" x14ac:dyDescent="0.35">
      <c r="A10">
        <v>9</v>
      </c>
      <c r="B10">
        <v>38</v>
      </c>
      <c r="C10" t="s">
        <v>26</v>
      </c>
      <c r="D10" s="1" t="s">
        <v>27</v>
      </c>
      <c r="E10" s="2">
        <v>0.38819444444444445</v>
      </c>
      <c r="F10" t="s">
        <v>28</v>
      </c>
      <c r="G10">
        <v>25</v>
      </c>
    </row>
    <row r="11" spans="1:7" x14ac:dyDescent="0.35">
      <c r="A11">
        <v>10</v>
      </c>
      <c r="B11">
        <v>23</v>
      </c>
      <c r="C11" t="s">
        <v>29</v>
      </c>
      <c r="D11" s="1" t="s">
        <v>30</v>
      </c>
      <c r="E11" s="2">
        <v>0.3888888888888889</v>
      </c>
      <c r="F11" t="s">
        <v>25</v>
      </c>
      <c r="G11">
        <v>28</v>
      </c>
    </row>
    <row r="12" spans="1:7" x14ac:dyDescent="0.35">
      <c r="A12">
        <v>11</v>
      </c>
      <c r="B12">
        <v>15</v>
      </c>
      <c r="C12" t="s">
        <v>31</v>
      </c>
      <c r="D12" s="1" t="s">
        <v>32</v>
      </c>
      <c r="E12" s="2">
        <v>0.38958333333333334</v>
      </c>
      <c r="F12" t="s">
        <v>33</v>
      </c>
      <c r="G12">
        <v>31</v>
      </c>
    </row>
    <row r="13" spans="1:7" x14ac:dyDescent="0.35">
      <c r="A13">
        <v>12</v>
      </c>
      <c r="B13">
        <v>24</v>
      </c>
      <c r="C13" t="s">
        <v>34</v>
      </c>
      <c r="D13" s="1" t="s">
        <v>35</v>
      </c>
      <c r="E13" s="2">
        <v>0.39305555555555555</v>
      </c>
      <c r="F13" t="s">
        <v>36</v>
      </c>
      <c r="G13">
        <v>34</v>
      </c>
    </row>
    <row r="14" spans="1:7" x14ac:dyDescent="0.35">
      <c r="A14">
        <v>13</v>
      </c>
      <c r="B14">
        <v>5</v>
      </c>
      <c r="C14" t="s">
        <v>37</v>
      </c>
      <c r="D14" s="1" t="s">
        <v>38</v>
      </c>
      <c r="E14" s="2">
        <v>0.39374999999999999</v>
      </c>
      <c r="F14" t="s">
        <v>39</v>
      </c>
      <c r="G14">
        <v>37</v>
      </c>
    </row>
    <row r="15" spans="1:7" x14ac:dyDescent="0.35">
      <c r="A15">
        <v>14</v>
      </c>
      <c r="B15">
        <v>55</v>
      </c>
      <c r="C15" t="s">
        <v>40</v>
      </c>
      <c r="D15" s="1" t="s">
        <v>41</v>
      </c>
      <c r="E15" s="2">
        <v>0.39444444444444443</v>
      </c>
      <c r="F15" t="s">
        <v>42</v>
      </c>
      <c r="G15">
        <v>40</v>
      </c>
    </row>
    <row r="16" spans="1:7" x14ac:dyDescent="0.35">
      <c r="A16">
        <v>15</v>
      </c>
      <c r="B16">
        <v>35</v>
      </c>
      <c r="C16" t="s">
        <v>43</v>
      </c>
      <c r="D16" s="1" t="s">
        <v>44</v>
      </c>
      <c r="E16" s="2">
        <v>0.39652777777777781</v>
      </c>
      <c r="F16" t="s">
        <v>45</v>
      </c>
      <c r="G16">
        <v>43</v>
      </c>
    </row>
    <row r="17" spans="1:7" x14ac:dyDescent="0.35">
      <c r="A17">
        <v>16</v>
      </c>
      <c r="B17">
        <v>27</v>
      </c>
      <c r="C17" t="s">
        <v>46</v>
      </c>
      <c r="D17" s="1" t="s">
        <v>47</v>
      </c>
      <c r="E17" s="2">
        <v>0.39861111111111108</v>
      </c>
      <c r="F17" t="s">
        <v>48</v>
      </c>
      <c r="G17">
        <v>46</v>
      </c>
    </row>
    <row r="18" spans="1:7" x14ac:dyDescent="0.35">
      <c r="A18">
        <v>17</v>
      </c>
      <c r="B18">
        <v>34</v>
      </c>
      <c r="C18" t="s">
        <v>49</v>
      </c>
      <c r="D18" s="1" t="s">
        <v>50</v>
      </c>
      <c r="E18" s="2">
        <v>0.39930555555555558</v>
      </c>
      <c r="F18" t="s">
        <v>51</v>
      </c>
      <c r="G18">
        <v>49</v>
      </c>
    </row>
    <row r="19" spans="1:7" x14ac:dyDescent="0.35">
      <c r="A19">
        <v>18</v>
      </c>
      <c r="B19">
        <v>6</v>
      </c>
      <c r="C19" t="s">
        <v>52</v>
      </c>
      <c r="D19" s="1" t="s">
        <v>53</v>
      </c>
      <c r="E19" s="2">
        <v>0.39930555555555558</v>
      </c>
      <c r="F19" t="s">
        <v>54</v>
      </c>
      <c r="G19">
        <v>52</v>
      </c>
    </row>
    <row r="20" spans="1:7" x14ac:dyDescent="0.35">
      <c r="A20">
        <v>19</v>
      </c>
      <c r="B20">
        <v>22</v>
      </c>
      <c r="C20" t="s">
        <v>55</v>
      </c>
      <c r="D20" s="1" t="s">
        <v>56</v>
      </c>
      <c r="E20" s="2">
        <v>0.39930555555555558</v>
      </c>
      <c r="F20" t="s">
        <v>57</v>
      </c>
      <c r="G20">
        <v>55</v>
      </c>
    </row>
    <row r="21" spans="1:7" x14ac:dyDescent="0.35">
      <c r="A21">
        <v>20</v>
      </c>
      <c r="B21">
        <v>54</v>
      </c>
      <c r="C21" t="s">
        <v>58</v>
      </c>
      <c r="D21" s="1" t="s">
        <v>59</v>
      </c>
      <c r="E21" s="2">
        <v>0.40208333333333335</v>
      </c>
      <c r="F21" t="s">
        <v>60</v>
      </c>
      <c r="G21">
        <v>58</v>
      </c>
    </row>
    <row r="22" spans="1:7" x14ac:dyDescent="0.35">
      <c r="A22">
        <v>21</v>
      </c>
      <c r="B22">
        <v>19</v>
      </c>
      <c r="C22" t="s">
        <v>61</v>
      </c>
      <c r="D22" s="1" t="s">
        <v>62</v>
      </c>
      <c r="E22" s="2">
        <v>0.40208333333333335</v>
      </c>
      <c r="F22" t="s">
        <v>57</v>
      </c>
      <c r="G22">
        <v>61</v>
      </c>
    </row>
    <row r="23" spans="1:7" x14ac:dyDescent="0.35">
      <c r="A23">
        <v>22</v>
      </c>
      <c r="B23">
        <v>53</v>
      </c>
      <c r="C23" t="s">
        <v>63</v>
      </c>
      <c r="D23" s="1" t="s">
        <v>64</v>
      </c>
      <c r="E23" s="2">
        <v>0.40277777777777773</v>
      </c>
      <c r="F23" t="s">
        <v>65</v>
      </c>
      <c r="G23">
        <v>64</v>
      </c>
    </row>
    <row r="24" spans="1:7" x14ac:dyDescent="0.35">
      <c r="A24">
        <v>23</v>
      </c>
      <c r="B24">
        <v>51</v>
      </c>
      <c r="C24" t="s">
        <v>66</v>
      </c>
      <c r="D24" s="1" t="s">
        <v>67</v>
      </c>
      <c r="E24" s="2">
        <v>0.40277777777777773</v>
      </c>
      <c r="F24" t="s">
        <v>54</v>
      </c>
      <c r="G24">
        <v>67</v>
      </c>
    </row>
    <row r="25" spans="1:7" x14ac:dyDescent="0.35">
      <c r="A25">
        <v>24</v>
      </c>
      <c r="B25">
        <v>9</v>
      </c>
      <c r="C25" t="s">
        <v>68</v>
      </c>
      <c r="D25" s="1" t="s">
        <v>69</v>
      </c>
      <c r="E25" s="2">
        <v>0.40486111111111112</v>
      </c>
      <c r="F25" t="s">
        <v>70</v>
      </c>
      <c r="G25">
        <v>70</v>
      </c>
    </row>
    <row r="26" spans="1:7" x14ac:dyDescent="0.35">
      <c r="A26">
        <v>25</v>
      </c>
      <c r="B26">
        <v>14</v>
      </c>
      <c r="C26" t="s">
        <v>71</v>
      </c>
      <c r="D26" s="1" t="s">
        <v>72</v>
      </c>
      <c r="E26" s="2">
        <v>0.4055555555555555</v>
      </c>
      <c r="F26" t="s">
        <v>28</v>
      </c>
      <c r="G26">
        <v>73</v>
      </c>
    </row>
    <row r="27" spans="1:7" x14ac:dyDescent="0.35">
      <c r="A27">
        <v>26</v>
      </c>
      <c r="B27">
        <v>42</v>
      </c>
      <c r="C27" t="s">
        <v>73</v>
      </c>
      <c r="D27" s="1" t="s">
        <v>74</v>
      </c>
      <c r="E27" s="2">
        <v>0.4055555555555555</v>
      </c>
      <c r="F27" t="s">
        <v>75</v>
      </c>
      <c r="G27">
        <v>76</v>
      </c>
    </row>
    <row r="28" spans="1:7" x14ac:dyDescent="0.35">
      <c r="A28">
        <v>27</v>
      </c>
      <c r="B28">
        <v>17</v>
      </c>
      <c r="C28" t="s">
        <v>76</v>
      </c>
      <c r="D28" s="1" t="s">
        <v>77</v>
      </c>
      <c r="E28" s="2">
        <v>0.4055555555555555</v>
      </c>
      <c r="F28" t="s">
        <v>78</v>
      </c>
      <c r="G28">
        <v>79</v>
      </c>
    </row>
    <row r="29" spans="1:7" x14ac:dyDescent="0.35">
      <c r="A29">
        <v>28</v>
      </c>
      <c r="B29">
        <v>16</v>
      </c>
      <c r="C29" t="s">
        <v>79</v>
      </c>
      <c r="D29" s="1" t="s">
        <v>80</v>
      </c>
      <c r="E29" s="2">
        <v>0.4069444444444445</v>
      </c>
      <c r="F29" t="s">
        <v>51</v>
      </c>
      <c r="G29">
        <v>82</v>
      </c>
    </row>
    <row r="30" spans="1:7" x14ac:dyDescent="0.35">
      <c r="A30">
        <v>29</v>
      </c>
      <c r="B30">
        <v>58</v>
      </c>
      <c r="C30" t="s">
        <v>81</v>
      </c>
      <c r="D30" s="1" t="s">
        <v>82</v>
      </c>
      <c r="E30" s="2">
        <v>0.40972222222222227</v>
      </c>
      <c r="F30" t="s">
        <v>83</v>
      </c>
      <c r="G30">
        <v>85</v>
      </c>
    </row>
    <row r="31" spans="1:7" x14ac:dyDescent="0.35">
      <c r="A31">
        <v>30</v>
      </c>
      <c r="B31">
        <v>63</v>
      </c>
      <c r="C31" t="s">
        <v>84</v>
      </c>
      <c r="D31" s="1" t="s">
        <v>85</v>
      </c>
      <c r="E31" s="2">
        <v>0.41319444444444442</v>
      </c>
      <c r="F31" t="s">
        <v>86</v>
      </c>
      <c r="G31">
        <v>88</v>
      </c>
    </row>
    <row r="32" spans="1:7" x14ac:dyDescent="0.35">
      <c r="A32">
        <v>31</v>
      </c>
      <c r="B32">
        <v>56</v>
      </c>
      <c r="C32" t="s">
        <v>87</v>
      </c>
      <c r="D32" s="1" t="s">
        <v>88</v>
      </c>
      <c r="E32" s="2">
        <v>0.41388888888888892</v>
      </c>
      <c r="F32" t="s">
        <v>89</v>
      </c>
      <c r="G32">
        <v>91</v>
      </c>
    </row>
    <row r="33" spans="1:7" x14ac:dyDescent="0.35">
      <c r="A33">
        <v>32</v>
      </c>
      <c r="B33">
        <v>59</v>
      </c>
      <c r="C33" t="s">
        <v>90</v>
      </c>
      <c r="D33" s="1" t="s">
        <v>91</v>
      </c>
      <c r="E33" s="2">
        <v>0.4152777777777778</v>
      </c>
      <c r="F33" t="s">
        <v>89</v>
      </c>
      <c r="G33">
        <v>94</v>
      </c>
    </row>
    <row r="34" spans="1:7" x14ac:dyDescent="0.35">
      <c r="A34">
        <v>33</v>
      </c>
      <c r="B34">
        <v>11</v>
      </c>
      <c r="C34" t="s">
        <v>92</v>
      </c>
      <c r="D34" s="1" t="s">
        <v>93</v>
      </c>
      <c r="E34" s="2">
        <v>0.42222222222222222</v>
      </c>
      <c r="F34" t="s">
        <v>70</v>
      </c>
      <c r="G34">
        <v>97</v>
      </c>
    </row>
    <row r="35" spans="1:7" x14ac:dyDescent="0.35">
      <c r="A35">
        <v>34</v>
      </c>
      <c r="B35">
        <v>28</v>
      </c>
      <c r="C35" t="s">
        <v>94</v>
      </c>
      <c r="D35" s="1" t="s">
        <v>95</v>
      </c>
      <c r="E35" s="2">
        <v>0.42291666666666666</v>
      </c>
      <c r="F35" t="s">
        <v>7</v>
      </c>
      <c r="G35">
        <v>100</v>
      </c>
    </row>
    <row r="36" spans="1:7" x14ac:dyDescent="0.35">
      <c r="A36">
        <v>35</v>
      </c>
      <c r="B36">
        <v>21</v>
      </c>
      <c r="C36" t="s">
        <v>96</v>
      </c>
      <c r="D36" s="1" t="s">
        <v>97</v>
      </c>
      <c r="E36" s="2">
        <v>0.4236111111111111</v>
      </c>
      <c r="F36" t="s">
        <v>45</v>
      </c>
      <c r="G36">
        <v>103</v>
      </c>
    </row>
    <row r="37" spans="1:7" x14ac:dyDescent="0.35">
      <c r="A37">
        <v>36</v>
      </c>
      <c r="B37">
        <v>26</v>
      </c>
      <c r="C37" t="s">
        <v>98</v>
      </c>
      <c r="D37" s="1" t="s">
        <v>99</v>
      </c>
      <c r="E37" s="2">
        <v>0.42499999999999999</v>
      </c>
      <c r="F37" t="s">
        <v>100</v>
      </c>
      <c r="G37">
        <v>106</v>
      </c>
    </row>
    <row r="38" spans="1:7" x14ac:dyDescent="0.35">
      <c r="A38">
        <v>37</v>
      </c>
      <c r="B38">
        <v>49</v>
      </c>
      <c r="C38" t="s">
        <v>101</v>
      </c>
      <c r="D38" s="1" t="s">
        <v>102</v>
      </c>
      <c r="E38" s="2">
        <v>0.42638888888888887</v>
      </c>
      <c r="F38" t="s">
        <v>103</v>
      </c>
      <c r="G38">
        <v>109</v>
      </c>
    </row>
    <row r="39" spans="1:7" x14ac:dyDescent="0.35">
      <c r="A39">
        <v>38</v>
      </c>
      <c r="B39">
        <v>3</v>
      </c>
      <c r="C39" t="s">
        <v>104</v>
      </c>
      <c r="D39" s="1" t="s">
        <v>105</v>
      </c>
      <c r="E39" s="2">
        <v>0.42986111111111108</v>
      </c>
      <c r="F39" t="s">
        <v>106</v>
      </c>
      <c r="G39">
        <v>112</v>
      </c>
    </row>
    <row r="40" spans="1:7" x14ac:dyDescent="0.35">
      <c r="A40">
        <v>39</v>
      </c>
      <c r="B40">
        <v>47</v>
      </c>
      <c r="C40" t="s">
        <v>107</v>
      </c>
      <c r="D40" s="1" t="s">
        <v>108</v>
      </c>
      <c r="E40" s="2">
        <v>0.43124999999999997</v>
      </c>
      <c r="F40" t="s">
        <v>109</v>
      </c>
      <c r="G40">
        <v>115</v>
      </c>
    </row>
    <row r="41" spans="1:7" x14ac:dyDescent="0.35">
      <c r="A41">
        <v>40</v>
      </c>
      <c r="B41">
        <v>8</v>
      </c>
      <c r="C41" t="s">
        <v>110</v>
      </c>
      <c r="D41" s="1" t="s">
        <v>111</v>
      </c>
      <c r="E41" s="2">
        <v>0.43888888888888888</v>
      </c>
      <c r="F41" t="s">
        <v>112</v>
      </c>
      <c r="G41">
        <v>118</v>
      </c>
    </row>
    <row r="42" spans="1:7" x14ac:dyDescent="0.35">
      <c r="A42">
        <v>41</v>
      </c>
      <c r="B42">
        <v>45</v>
      </c>
      <c r="C42" t="s">
        <v>113</v>
      </c>
      <c r="D42" s="1" t="s">
        <v>114</v>
      </c>
      <c r="E42" s="2">
        <v>0.44027777777777777</v>
      </c>
      <c r="F42" t="s">
        <v>115</v>
      </c>
      <c r="G42">
        <v>121</v>
      </c>
    </row>
    <row r="43" spans="1:7" x14ac:dyDescent="0.35">
      <c r="A43">
        <v>42</v>
      </c>
      <c r="B43">
        <v>50</v>
      </c>
      <c r="C43" t="s">
        <v>116</v>
      </c>
      <c r="D43" s="1" t="s">
        <v>117</v>
      </c>
      <c r="E43" s="2">
        <v>0.44166666666666665</v>
      </c>
      <c r="F43" t="s">
        <v>112</v>
      </c>
      <c r="G43">
        <v>124</v>
      </c>
    </row>
    <row r="44" spans="1:7" x14ac:dyDescent="0.35">
      <c r="A44">
        <v>43</v>
      </c>
      <c r="B44">
        <v>33</v>
      </c>
      <c r="C44" t="s">
        <v>118</v>
      </c>
      <c r="D44" s="1" t="s">
        <v>119</v>
      </c>
      <c r="E44" s="2">
        <v>0.44166666666666665</v>
      </c>
      <c r="F44" t="s">
        <v>106</v>
      </c>
      <c r="G44">
        <v>127</v>
      </c>
    </row>
    <row r="45" spans="1:7" x14ac:dyDescent="0.35">
      <c r="A45">
        <v>44</v>
      </c>
      <c r="B45">
        <v>12</v>
      </c>
      <c r="C45" t="s">
        <v>120</v>
      </c>
      <c r="D45" s="1" t="s">
        <v>121</v>
      </c>
      <c r="E45" s="2">
        <v>0.44722222222222219</v>
      </c>
      <c r="F45" t="s">
        <v>122</v>
      </c>
      <c r="G45">
        <v>130</v>
      </c>
    </row>
    <row r="46" spans="1:7" x14ac:dyDescent="0.35">
      <c r="A46">
        <v>45</v>
      </c>
      <c r="B46">
        <v>31</v>
      </c>
      <c r="C46" t="s">
        <v>123</v>
      </c>
      <c r="D46" s="1" t="s">
        <v>124</v>
      </c>
      <c r="E46" s="2">
        <v>0.4548611111111111</v>
      </c>
      <c r="F46" t="s">
        <v>48</v>
      </c>
      <c r="G46">
        <v>133</v>
      </c>
    </row>
    <row r="47" spans="1:7" x14ac:dyDescent="0.35">
      <c r="A47">
        <v>46</v>
      </c>
      <c r="B47">
        <v>57</v>
      </c>
      <c r="C47" t="s">
        <v>125</v>
      </c>
      <c r="D47" s="1" t="s">
        <v>126</v>
      </c>
      <c r="E47" s="2">
        <v>0.4548611111111111</v>
      </c>
      <c r="F47" t="s">
        <v>83</v>
      </c>
      <c r="G47">
        <v>136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5"/>
  <sheetViews>
    <sheetView workbookViewId="0">
      <selection activeCell="G8" sqref="G8"/>
    </sheetView>
  </sheetViews>
  <sheetFormatPr defaultColWidth="10.90625" defaultRowHeight="14.5" x14ac:dyDescent="0.35"/>
  <cols>
    <col min="1" max="1" width="56.6328125" customWidth="1"/>
    <col min="6" max="6" width="10.36328125" customWidth="1"/>
    <col min="7" max="7" width="18.6328125" customWidth="1"/>
  </cols>
  <sheetData>
    <row r="1" spans="1:7" x14ac:dyDescent="0.35">
      <c r="A1" t="s">
        <v>2</v>
      </c>
      <c r="B1" s="7" t="s">
        <v>1081</v>
      </c>
      <c r="C1" s="7" t="s">
        <v>1082</v>
      </c>
      <c r="D1" s="7" t="s">
        <v>1083</v>
      </c>
      <c r="E1" s="7" t="s">
        <v>1084</v>
      </c>
      <c r="F1" s="7" t="s">
        <v>1075</v>
      </c>
      <c r="G1" s="7" t="s">
        <v>1105</v>
      </c>
    </row>
    <row r="2" spans="1:7" x14ac:dyDescent="0.35">
      <c r="A2" t="s">
        <v>10</v>
      </c>
      <c r="B2">
        <f>_xlfn.IFNA(VLOOKUP(A2,'Men Club Final'!$A$2:$D$82,4,FALSE),2141)</f>
        <v>24</v>
      </c>
      <c r="C2">
        <f>_xlfn.IFNA(VLOOKUP(A2,'Women Club Final'!$A$1:$D$68,4,FALSE),1436)</f>
        <v>76</v>
      </c>
      <c r="D2" s="6">
        <f>_xlfn.IFNA(VLOOKUP(A2,'Mixed Relay'!$C$2:$F$42,3,FALSE),102)</f>
        <v>1</v>
      </c>
      <c r="E2">
        <f t="shared" ref="E2:E33" si="0">B2+C2+D2</f>
        <v>101</v>
      </c>
      <c r="F2">
        <f t="shared" ref="F2:F33" si="1">RANK(E2,$E$2:$E$85,1)</f>
        <v>1</v>
      </c>
      <c r="G2">
        <v>1</v>
      </c>
    </row>
    <row r="3" spans="1:7" x14ac:dyDescent="0.35">
      <c r="A3" t="s">
        <v>7</v>
      </c>
      <c r="B3">
        <f>_xlfn.IFNA(VLOOKUP(A3,'Men Club Final'!$A$2:$D$82,4,FALSE),2141)</f>
        <v>76</v>
      </c>
      <c r="C3">
        <f>_xlfn.IFNA(VLOOKUP(A3,'Women Club Final'!$A$1:$D$68,4,FALSE),1436)</f>
        <v>47</v>
      </c>
      <c r="D3" s="6">
        <f>_xlfn.IFNA(VLOOKUP(A3,'Mixed Relay'!$C$2:$F$42,3,FALSE),102)</f>
        <v>11</v>
      </c>
      <c r="E3">
        <f t="shared" si="0"/>
        <v>134</v>
      </c>
      <c r="F3">
        <f t="shared" si="1"/>
        <v>2</v>
      </c>
      <c r="G3">
        <v>2</v>
      </c>
    </row>
    <row r="4" spans="1:7" x14ac:dyDescent="0.35">
      <c r="A4" t="s">
        <v>25</v>
      </c>
      <c r="B4">
        <f>_xlfn.IFNA(VLOOKUP(A4,'Men Club Final'!$A$2:$D$82,4,FALSE),2141)</f>
        <v>92</v>
      </c>
      <c r="C4">
        <f>_xlfn.IFNA(VLOOKUP(A4,'Women Club Final'!$A$1:$D$68,4,FALSE),1436)</f>
        <v>39</v>
      </c>
      <c r="D4" s="6">
        <f>_xlfn.IFNA(VLOOKUP(A4,'Mixed Relay'!$C$2:$F$42,3,FALSE),102)</f>
        <v>16</v>
      </c>
      <c r="E4">
        <f t="shared" si="0"/>
        <v>147</v>
      </c>
      <c r="F4">
        <f t="shared" si="1"/>
        <v>3</v>
      </c>
      <c r="G4">
        <v>3</v>
      </c>
    </row>
    <row r="5" spans="1:7" x14ac:dyDescent="0.35">
      <c r="A5" t="s">
        <v>28</v>
      </c>
      <c r="B5">
        <f>_xlfn.IFNA(VLOOKUP(A5,'Men Club Final'!$A$2:$D$82,4,FALSE),2141)</f>
        <v>261</v>
      </c>
      <c r="C5">
        <f>_xlfn.IFNA(VLOOKUP(A5,'Women Club Final'!$A$1:$D$68,4,FALSE),1436)</f>
        <v>105</v>
      </c>
      <c r="D5" s="6">
        <f>_xlfn.IFNA(VLOOKUP(A5,'Mixed Relay'!$C$2:$F$42,3,FALSE),102)</f>
        <v>6</v>
      </c>
      <c r="E5">
        <f t="shared" si="0"/>
        <v>372</v>
      </c>
      <c r="F5">
        <f t="shared" si="1"/>
        <v>4</v>
      </c>
      <c r="G5">
        <v>4</v>
      </c>
    </row>
    <row r="6" spans="1:7" x14ac:dyDescent="0.35">
      <c r="A6" s="4" t="s">
        <v>15</v>
      </c>
      <c r="B6">
        <f>_xlfn.IFNA(VLOOKUP(A6,'Men Club Final'!$A$2:$D$82,4,FALSE),2141)</f>
        <v>154</v>
      </c>
      <c r="C6">
        <f>_xlfn.IFNA(VLOOKUP(A6,'Women Club Final'!$A$1:$D$68,4,FALSE),1436)</f>
        <v>264</v>
      </c>
      <c r="D6" s="6">
        <f>_xlfn.IFNA(VLOOKUP(A6,'Mixed Relay'!$C$2:$F$42,3,FALSE),102)</f>
        <v>31</v>
      </c>
      <c r="E6">
        <f t="shared" si="0"/>
        <v>449</v>
      </c>
      <c r="F6">
        <f t="shared" si="1"/>
        <v>5</v>
      </c>
      <c r="G6">
        <v>5</v>
      </c>
    </row>
    <row r="7" spans="1:7" x14ac:dyDescent="0.35">
      <c r="A7" s="4" t="s">
        <v>54</v>
      </c>
      <c r="B7">
        <f>_xlfn.IFNA(VLOOKUP(A7,'Men Club Final'!$A$2:$D$82,4,FALSE),2141)</f>
        <v>248</v>
      </c>
      <c r="C7">
        <f>_xlfn.IFNA(VLOOKUP(A7,'Women Club Final'!$A$1:$D$68,4,FALSE),1436)</f>
        <v>188</v>
      </c>
      <c r="D7" s="6">
        <f>_xlfn.IFNA(VLOOKUP(A7,'Mixed Relay'!$C$2:$F$42,3,FALSE),102)</f>
        <v>41</v>
      </c>
      <c r="E7">
        <f t="shared" si="0"/>
        <v>477</v>
      </c>
      <c r="F7">
        <f t="shared" si="1"/>
        <v>6</v>
      </c>
      <c r="G7">
        <v>6</v>
      </c>
    </row>
    <row r="8" spans="1:7" x14ac:dyDescent="0.35">
      <c r="A8" s="4" t="s">
        <v>51</v>
      </c>
      <c r="B8">
        <f>_xlfn.IFNA(VLOOKUP(A8,'Men Club Final'!$A$2:$D$82,4,FALSE),2141)</f>
        <v>244</v>
      </c>
      <c r="C8">
        <f>_xlfn.IFNA(VLOOKUP(A8,'Women Club Final'!$A$1:$D$68,4,FALSE),1436)</f>
        <v>243</v>
      </c>
      <c r="D8" s="6">
        <f>_xlfn.IFNA(VLOOKUP(A8,'Mixed Relay'!$C$2:$F$42,3,FALSE),102)</f>
        <v>51</v>
      </c>
      <c r="E8">
        <f t="shared" si="0"/>
        <v>538</v>
      </c>
      <c r="F8">
        <f t="shared" si="1"/>
        <v>7</v>
      </c>
      <c r="G8">
        <v>7</v>
      </c>
    </row>
    <row r="9" spans="1:7" x14ac:dyDescent="0.35">
      <c r="A9" s="4" t="s">
        <v>20</v>
      </c>
      <c r="B9">
        <f>_xlfn.IFNA(VLOOKUP(A9,'Men Club Final'!$A$2:$D$82,4,FALSE),2141)</f>
        <v>151</v>
      </c>
      <c r="C9">
        <f>_xlfn.IFNA(VLOOKUP(A9,'Women Club Final'!$A$1:$D$68,4,FALSE),1436)</f>
        <v>413</v>
      </c>
      <c r="D9" s="6">
        <f>_xlfn.IFNA(VLOOKUP(A9,'Mixed Relay'!$C$2:$F$42,3,FALSE),102)</f>
        <v>36</v>
      </c>
      <c r="E9">
        <f t="shared" si="0"/>
        <v>600</v>
      </c>
      <c r="F9">
        <f t="shared" si="1"/>
        <v>8</v>
      </c>
      <c r="G9">
        <v>8</v>
      </c>
    </row>
    <row r="10" spans="1:7" x14ac:dyDescent="0.35">
      <c r="A10" s="4" t="s">
        <v>45</v>
      </c>
      <c r="B10">
        <f>_xlfn.IFNA(VLOOKUP(A10,'Men Club Final'!$A$2:$D$82,4,FALSE),2141)</f>
        <v>374</v>
      </c>
      <c r="C10">
        <f>_xlfn.IFNA(VLOOKUP(A10,'Women Club Final'!$A$1:$D$68,4,FALSE),1436)</f>
        <v>275</v>
      </c>
      <c r="D10" s="6">
        <f>_xlfn.IFNA(VLOOKUP(A10,'Mixed Relay'!$C$2:$F$42,3,FALSE),102)</f>
        <v>81</v>
      </c>
      <c r="E10">
        <f t="shared" si="0"/>
        <v>730</v>
      </c>
      <c r="F10">
        <f t="shared" si="1"/>
        <v>9</v>
      </c>
      <c r="G10">
        <v>9</v>
      </c>
    </row>
    <row r="11" spans="1:7" x14ac:dyDescent="0.35">
      <c r="A11" s="4" t="s">
        <v>33</v>
      </c>
      <c r="B11">
        <f>_xlfn.IFNA(VLOOKUP(A11,'Men Club Final'!$A$2:$D$82,4,FALSE),2141)</f>
        <v>549</v>
      </c>
      <c r="C11">
        <f>_xlfn.IFNA(VLOOKUP(A11,'Women Club Final'!$A$1:$D$68,4,FALSE),1436)</f>
        <v>193</v>
      </c>
      <c r="D11" s="6">
        <f>_xlfn.IFNA(VLOOKUP(A11,'Mixed Relay'!$C$2:$F$42,3,FALSE),102)</f>
        <v>21</v>
      </c>
      <c r="E11">
        <f t="shared" si="0"/>
        <v>763</v>
      </c>
      <c r="F11">
        <f t="shared" si="1"/>
        <v>10</v>
      </c>
      <c r="G11">
        <v>10</v>
      </c>
    </row>
    <row r="12" spans="1:7" x14ac:dyDescent="0.35">
      <c r="A12" s="4" t="s">
        <v>100</v>
      </c>
      <c r="B12">
        <f>_xlfn.IFNA(VLOOKUP(A12,'Men Club Final'!$A$2:$D$82,4,FALSE),2141)</f>
        <v>552</v>
      </c>
      <c r="C12">
        <f>_xlfn.IFNA(VLOOKUP(A12,'Women Club Final'!$A$1:$D$68,4,FALSE),1436)</f>
        <v>227</v>
      </c>
      <c r="D12" s="6">
        <f>_xlfn.IFNA(VLOOKUP(A12,'Mixed Relay'!$C$2:$F$42,3,FALSE),102)</f>
        <v>26</v>
      </c>
      <c r="E12">
        <f t="shared" si="0"/>
        <v>805</v>
      </c>
      <c r="F12">
        <f t="shared" si="1"/>
        <v>11</v>
      </c>
      <c r="G12">
        <v>11</v>
      </c>
    </row>
    <row r="13" spans="1:7" x14ac:dyDescent="0.35">
      <c r="A13" s="4" t="s">
        <v>89</v>
      </c>
      <c r="B13">
        <f>_xlfn.IFNA(VLOOKUP(A13,'Men Club Final'!$A$2:$D$82,4,FALSE),2141)</f>
        <v>402</v>
      </c>
      <c r="C13">
        <f>_xlfn.IFNA(VLOOKUP(A13,'Women Club Final'!$A$1:$D$68,4,FALSE),1436)</f>
        <v>471</v>
      </c>
      <c r="D13" s="6">
        <f>_xlfn.IFNA(VLOOKUP(A13,'Mixed Relay'!$C$2:$F$42,3,FALSE),102)</f>
        <v>56</v>
      </c>
      <c r="E13">
        <f t="shared" si="0"/>
        <v>929</v>
      </c>
      <c r="F13">
        <f t="shared" si="1"/>
        <v>12</v>
      </c>
      <c r="G13">
        <v>12</v>
      </c>
    </row>
    <row r="14" spans="1:7" x14ac:dyDescent="0.35">
      <c r="A14" s="4" t="s">
        <v>78</v>
      </c>
      <c r="B14">
        <f>_xlfn.IFNA(VLOOKUP(A14,'Men Club Final'!$A$2:$D$82,4,FALSE),2141)</f>
        <v>516</v>
      </c>
      <c r="C14">
        <f>_xlfn.IFNA(VLOOKUP(A14,'Women Club Final'!$A$1:$D$68,4,FALSE),1436)</f>
        <v>514</v>
      </c>
      <c r="D14" s="6">
        <f>_xlfn.IFNA(VLOOKUP(A14,'Mixed Relay'!$C$2:$F$42,3,FALSE),102)</f>
        <v>61</v>
      </c>
      <c r="E14">
        <f t="shared" si="0"/>
        <v>1091</v>
      </c>
      <c r="F14">
        <f t="shared" si="1"/>
        <v>13</v>
      </c>
      <c r="G14">
        <v>13</v>
      </c>
    </row>
    <row r="15" spans="1:7" x14ac:dyDescent="0.35">
      <c r="A15" s="4" t="s">
        <v>48</v>
      </c>
      <c r="B15">
        <f>_xlfn.IFNA(VLOOKUP(A15,'Men Club Final'!$A$2:$D$82,4,FALSE),2141)</f>
        <v>510</v>
      </c>
      <c r="C15">
        <f>_xlfn.IFNA(VLOOKUP(A15,'Women Club Final'!$A$1:$D$68,4,FALSE),1436)</f>
        <v>602</v>
      </c>
      <c r="D15" s="6">
        <f>_xlfn.IFNA(VLOOKUP(A15,'Mixed Relay'!$C$2:$F$42,3,FALSE),102)</f>
        <v>46</v>
      </c>
      <c r="E15">
        <f t="shared" si="0"/>
        <v>1158</v>
      </c>
      <c r="F15">
        <f t="shared" si="1"/>
        <v>14</v>
      </c>
      <c r="G15">
        <v>14</v>
      </c>
    </row>
    <row r="16" spans="1:7" x14ac:dyDescent="0.35">
      <c r="A16" s="4" t="s">
        <v>103</v>
      </c>
      <c r="B16">
        <f>_xlfn.IFNA(VLOOKUP(A16,'Men Club Final'!$A$2:$D$82,4,FALSE),2141)</f>
        <v>493</v>
      </c>
      <c r="C16">
        <f>_xlfn.IFNA(VLOOKUP(A16,'Women Club Final'!$A$1:$D$68,4,FALSE),1436)</f>
        <v>605</v>
      </c>
      <c r="D16" s="6">
        <f>_xlfn.IFNA(VLOOKUP(A16,'Mixed Relay'!$C$2:$F$42,3,FALSE),102)</f>
        <v>86</v>
      </c>
      <c r="E16">
        <f t="shared" si="0"/>
        <v>1184</v>
      </c>
      <c r="F16">
        <f t="shared" si="1"/>
        <v>15</v>
      </c>
      <c r="G16">
        <v>15</v>
      </c>
    </row>
    <row r="17" spans="1:7" x14ac:dyDescent="0.35">
      <c r="A17" s="4" t="s">
        <v>112</v>
      </c>
      <c r="B17">
        <f>_xlfn.IFNA(VLOOKUP(A17,'Men Club Final'!$A$2:$D$82,4,FALSE),2141)</f>
        <v>731</v>
      </c>
      <c r="C17">
        <f>_xlfn.IFNA(VLOOKUP(A17,'Women Club Final'!$A$1:$D$68,4,FALSE),1436)</f>
        <v>470</v>
      </c>
      <c r="D17" s="6">
        <f>_xlfn.IFNA(VLOOKUP(A17,'Mixed Relay'!$C$2:$F$42,3,FALSE),102)</f>
        <v>66</v>
      </c>
      <c r="E17">
        <f t="shared" si="0"/>
        <v>1267</v>
      </c>
      <c r="F17">
        <f t="shared" si="1"/>
        <v>16</v>
      </c>
      <c r="G17">
        <v>16</v>
      </c>
    </row>
    <row r="18" spans="1:7" x14ac:dyDescent="0.35">
      <c r="A18" t="s">
        <v>36</v>
      </c>
      <c r="B18">
        <f>_xlfn.IFNA(VLOOKUP(A18,'Men Club Final'!$A$2:$D$82,4,FALSE),2141)</f>
        <v>607</v>
      </c>
      <c r="C18">
        <f>_xlfn.IFNA(VLOOKUP(A18,'Women Club Final'!$A$1:$D$68,4,FALSE),1436)</f>
        <v>558</v>
      </c>
      <c r="D18" s="6">
        <f>_xlfn.IFNA(VLOOKUP(A18,'Mixed Relay'!$C$2:$F$42,3,FALSE),102)</f>
        <v>102</v>
      </c>
      <c r="E18">
        <f t="shared" si="0"/>
        <v>1267</v>
      </c>
      <c r="F18">
        <f t="shared" si="1"/>
        <v>16</v>
      </c>
      <c r="G18" s="4">
        <v>17</v>
      </c>
    </row>
    <row r="19" spans="1:7" x14ac:dyDescent="0.35">
      <c r="A19" s="4" t="s">
        <v>109</v>
      </c>
      <c r="B19">
        <f>_xlfn.IFNA(VLOOKUP(A19,'Men Club Final'!$A$2:$D$82,4,FALSE),2141)</f>
        <v>672</v>
      </c>
      <c r="C19">
        <f>_xlfn.IFNA(VLOOKUP(A19,'Women Club Final'!$A$1:$D$68,4,FALSE),1436)</f>
        <v>550</v>
      </c>
      <c r="D19" s="6">
        <f>_xlfn.IFNA(VLOOKUP(A19,'Mixed Relay'!$C$2:$F$42,3,FALSE),102)</f>
        <v>102</v>
      </c>
      <c r="E19">
        <f t="shared" si="0"/>
        <v>1324</v>
      </c>
      <c r="F19">
        <f t="shared" si="1"/>
        <v>18</v>
      </c>
      <c r="G19">
        <v>18</v>
      </c>
    </row>
    <row r="20" spans="1:7" x14ac:dyDescent="0.35">
      <c r="A20" s="4" t="s">
        <v>57</v>
      </c>
      <c r="B20">
        <f>_xlfn.IFNA(VLOOKUP(A20,'Men Club Final'!$A$2:$D$82,4,FALSE),2141)</f>
        <v>410</v>
      </c>
      <c r="C20">
        <f>_xlfn.IFNA(VLOOKUP(A20,'Women Club Final'!$A$1:$D$68,4,FALSE),1436)</f>
        <v>896</v>
      </c>
      <c r="D20" s="6">
        <f>_xlfn.IFNA(VLOOKUP(A20,'Mixed Relay'!$C$2:$F$42,3,FALSE),102)</f>
        <v>101</v>
      </c>
      <c r="E20">
        <f t="shared" si="0"/>
        <v>1407</v>
      </c>
      <c r="F20">
        <f t="shared" si="1"/>
        <v>19</v>
      </c>
      <c r="G20">
        <v>19</v>
      </c>
    </row>
    <row r="21" spans="1:7" x14ac:dyDescent="0.35">
      <c r="A21" s="4" t="s">
        <v>65</v>
      </c>
      <c r="B21">
        <f>_xlfn.IFNA(VLOOKUP(A21,'Men Club Final'!$A$2:$D$82,4,FALSE),2141)</f>
        <v>778</v>
      </c>
      <c r="C21">
        <f>_xlfn.IFNA(VLOOKUP(A21,'Women Club Final'!$A$1:$D$68,4,FALSE),1436)</f>
        <v>573</v>
      </c>
      <c r="D21" s="6">
        <f>_xlfn.IFNA(VLOOKUP(A21,'Mixed Relay'!$C$2:$F$42,3,FALSE),102)</f>
        <v>102</v>
      </c>
      <c r="E21">
        <f t="shared" si="0"/>
        <v>1453</v>
      </c>
      <c r="F21">
        <f t="shared" si="1"/>
        <v>20</v>
      </c>
      <c r="G21">
        <v>20</v>
      </c>
    </row>
    <row r="22" spans="1:7" x14ac:dyDescent="0.35">
      <c r="A22" s="4" t="s">
        <v>147</v>
      </c>
      <c r="B22">
        <f>_xlfn.IFNA(VLOOKUP(A22,'Men Club Final'!$A$2:$D$82,4,FALSE),2141)</f>
        <v>694</v>
      </c>
      <c r="C22">
        <f>_xlfn.IFNA(VLOOKUP(A22,'Women Club Final'!$A$1:$D$68,4,FALSE),1436)</f>
        <v>814</v>
      </c>
      <c r="D22" s="6">
        <f>_xlfn.IFNA(VLOOKUP(A22,'Mixed Relay'!$C$2:$F$42,3,FALSE),102)</f>
        <v>102</v>
      </c>
      <c r="E22">
        <f t="shared" si="0"/>
        <v>1610</v>
      </c>
      <c r="F22">
        <f t="shared" si="1"/>
        <v>21</v>
      </c>
      <c r="G22">
        <v>21</v>
      </c>
    </row>
    <row r="23" spans="1:7" x14ac:dyDescent="0.35">
      <c r="A23" s="4" t="s">
        <v>106</v>
      </c>
      <c r="B23">
        <f>_xlfn.IFNA(VLOOKUP(A23,'Men Club Final'!$A$2:$D$82,4,FALSE),2141)</f>
        <v>785</v>
      </c>
      <c r="C23">
        <f>_xlfn.IFNA(VLOOKUP(A23,'Women Club Final'!$A$1:$D$68,4,FALSE),1436)</f>
        <v>733</v>
      </c>
      <c r="D23" s="6">
        <f>_xlfn.IFNA(VLOOKUP(A23,'Mixed Relay'!$C$2:$F$42,3,FALSE),102)</f>
        <v>102</v>
      </c>
      <c r="E23">
        <f t="shared" si="0"/>
        <v>1620</v>
      </c>
      <c r="F23">
        <f t="shared" si="1"/>
        <v>22</v>
      </c>
      <c r="G23">
        <v>22</v>
      </c>
    </row>
    <row r="24" spans="1:7" x14ac:dyDescent="0.35">
      <c r="A24" s="4" t="s">
        <v>75</v>
      </c>
      <c r="B24">
        <f>_xlfn.IFNA(VLOOKUP(A24,'Men Club Final'!$A$2:$D$82,4,FALSE),2141)</f>
        <v>689</v>
      </c>
      <c r="C24">
        <f>_xlfn.IFNA(VLOOKUP(A24,'Women Club Final'!$A$1:$D$68,4,FALSE),1436)</f>
        <v>894</v>
      </c>
      <c r="D24" s="6">
        <f>_xlfn.IFNA(VLOOKUP(A24,'Mixed Relay'!$C$2:$F$42,3,FALSE),102)</f>
        <v>71</v>
      </c>
      <c r="E24">
        <f t="shared" si="0"/>
        <v>1654</v>
      </c>
      <c r="F24">
        <f t="shared" si="1"/>
        <v>23</v>
      </c>
      <c r="G24">
        <v>23</v>
      </c>
    </row>
    <row r="25" spans="1:7" x14ac:dyDescent="0.35">
      <c r="A25" s="4" t="s">
        <v>60</v>
      </c>
      <c r="B25">
        <f>_xlfn.IFNA(VLOOKUP(A25,'Men Club Final'!$A$2:$D$82,4,FALSE),2141)</f>
        <v>628</v>
      </c>
      <c r="C25">
        <f>_xlfn.IFNA(VLOOKUP(A25,'Women Club Final'!$A$1:$D$68,4,FALSE),1436)</f>
        <v>998</v>
      </c>
      <c r="D25" s="6">
        <f>_xlfn.IFNA(VLOOKUP(A25,'Mixed Relay'!$C$2:$F$42,3,FALSE),102)</f>
        <v>96</v>
      </c>
      <c r="E25">
        <f t="shared" si="0"/>
        <v>1722</v>
      </c>
      <c r="F25">
        <f t="shared" si="1"/>
        <v>24</v>
      </c>
      <c r="G25">
        <v>24</v>
      </c>
    </row>
    <row r="26" spans="1:7" x14ac:dyDescent="0.35">
      <c r="A26" s="4" t="s">
        <v>751</v>
      </c>
      <c r="B26">
        <f>_xlfn.IFNA(VLOOKUP(A26,'Men Club Final'!$A$2:$D$82,4,FALSE),2141)</f>
        <v>804</v>
      </c>
      <c r="C26">
        <f>_xlfn.IFNA(VLOOKUP(A26,'Women Club Final'!$A$1:$D$68,4,FALSE),1436)</f>
        <v>843</v>
      </c>
      <c r="D26" s="6">
        <f>_xlfn.IFNA(VLOOKUP(A26,'Mixed Relay'!$C$2:$F$42,3,FALSE),102)</f>
        <v>102</v>
      </c>
      <c r="E26" s="4">
        <f t="shared" si="0"/>
        <v>1749</v>
      </c>
      <c r="F26">
        <f t="shared" si="1"/>
        <v>25</v>
      </c>
      <c r="G26">
        <v>25</v>
      </c>
    </row>
    <row r="27" spans="1:7" x14ac:dyDescent="0.35">
      <c r="A27" t="s">
        <v>70</v>
      </c>
      <c r="B27">
        <f>_xlfn.IFNA(VLOOKUP(A27,'Men Club Final'!$A$2:$D$82,4,FALSE),2141)</f>
        <v>246</v>
      </c>
      <c r="C27">
        <f>_xlfn.IFNA(VLOOKUP(A27,'Women Club Final'!$A$1:$D$68,4,FALSE),1436)</f>
        <v>1436</v>
      </c>
      <c r="D27" s="6">
        <f>_xlfn.IFNA(VLOOKUP(A27,'Mixed Relay'!$C$2:$F$42,3,FALSE),102)</f>
        <v>102</v>
      </c>
      <c r="E27">
        <f t="shared" si="0"/>
        <v>1784</v>
      </c>
      <c r="F27">
        <f t="shared" si="1"/>
        <v>26</v>
      </c>
      <c r="G27">
        <v>26</v>
      </c>
    </row>
    <row r="28" spans="1:7" x14ac:dyDescent="0.35">
      <c r="A28" s="4" t="s">
        <v>149</v>
      </c>
      <c r="B28">
        <f>_xlfn.IFNA(VLOOKUP(A28,'Men Club Final'!$A$2:$D$82,4,FALSE),2141)</f>
        <v>1069</v>
      </c>
      <c r="C28">
        <f>_xlfn.IFNA(VLOOKUP(A28,'Women Club Final'!$A$1:$D$68,4,FALSE),1436)</f>
        <v>621</v>
      </c>
      <c r="D28" s="6">
        <f>_xlfn.IFNA(VLOOKUP(A28,'Mixed Relay'!$C$2:$F$42,3,FALSE),102)</f>
        <v>102</v>
      </c>
      <c r="E28">
        <f t="shared" si="0"/>
        <v>1792</v>
      </c>
      <c r="F28">
        <f t="shared" si="1"/>
        <v>27</v>
      </c>
      <c r="G28">
        <v>27</v>
      </c>
    </row>
    <row r="29" spans="1:7" x14ac:dyDescent="0.35">
      <c r="A29" s="4" t="s">
        <v>143</v>
      </c>
      <c r="B29">
        <f>_xlfn.IFNA(VLOOKUP(A29,'Men Club Final'!$A$2:$D$82,4,FALSE),2141)</f>
        <v>1203</v>
      </c>
      <c r="C29">
        <f>_xlfn.IFNA(VLOOKUP(A29,'Women Club Final'!$A$1:$D$68,4,FALSE),1436)</f>
        <v>497</v>
      </c>
      <c r="D29" s="6">
        <f>_xlfn.IFNA(VLOOKUP(A29,'Mixed Relay'!$C$2:$F$42,3,FALSE),102)</f>
        <v>102</v>
      </c>
      <c r="E29">
        <f t="shared" si="0"/>
        <v>1802</v>
      </c>
      <c r="F29">
        <f t="shared" si="1"/>
        <v>28</v>
      </c>
      <c r="G29">
        <v>28</v>
      </c>
    </row>
    <row r="30" spans="1:7" x14ac:dyDescent="0.35">
      <c r="A30" s="4" t="s">
        <v>196</v>
      </c>
      <c r="B30">
        <f>_xlfn.IFNA(VLOOKUP(A30,'Men Club Final'!$A$2:$D$82,4,FALSE),2141)</f>
        <v>1365</v>
      </c>
      <c r="C30">
        <f>_xlfn.IFNA(VLOOKUP(A30,'Women Club Final'!$A$1:$D$68,4,FALSE),1436)</f>
        <v>363</v>
      </c>
      <c r="D30" s="6">
        <f>_xlfn.IFNA(VLOOKUP(A30,'Mixed Relay'!$C$2:$F$42,3,FALSE),102)</f>
        <v>76</v>
      </c>
      <c r="E30">
        <f t="shared" si="0"/>
        <v>1804</v>
      </c>
      <c r="F30">
        <f t="shared" si="1"/>
        <v>29</v>
      </c>
      <c r="G30">
        <v>29</v>
      </c>
    </row>
    <row r="31" spans="1:7" x14ac:dyDescent="0.35">
      <c r="A31" s="4" t="s">
        <v>749</v>
      </c>
      <c r="B31">
        <f>_xlfn.IFNA(VLOOKUP(A31,'Men Club Final'!$A$2:$D$82,4,FALSE),2141)</f>
        <v>871</v>
      </c>
      <c r="C31">
        <f>_xlfn.IFNA(VLOOKUP(A31,'Women Club Final'!$A$1:$D$68,4,FALSE),1436)</f>
        <v>859</v>
      </c>
      <c r="D31" s="6">
        <f>_xlfn.IFNA(VLOOKUP(A31,'Mixed Relay'!$C$2:$F$42,3,FALSE),102)</f>
        <v>102</v>
      </c>
      <c r="E31">
        <f t="shared" si="0"/>
        <v>1832</v>
      </c>
      <c r="F31">
        <f t="shared" si="1"/>
        <v>30</v>
      </c>
      <c r="G31">
        <v>30</v>
      </c>
    </row>
    <row r="32" spans="1:7" x14ac:dyDescent="0.35">
      <c r="A32" s="4" t="s">
        <v>39</v>
      </c>
      <c r="B32">
        <f>_xlfn.IFNA(VLOOKUP(A32,'Men Club Final'!$A$2:$D$82,4,FALSE),2141)</f>
        <v>739</v>
      </c>
      <c r="C32">
        <f>_xlfn.IFNA(VLOOKUP(A32,'Women Club Final'!$A$1:$D$68,4,FALSE),1436)</f>
        <v>1040</v>
      </c>
      <c r="D32" s="6">
        <f>_xlfn.IFNA(VLOOKUP(A32,'Mixed Relay'!$C$2:$F$42,3,FALSE),102)</f>
        <v>102</v>
      </c>
      <c r="E32">
        <f t="shared" si="0"/>
        <v>1881</v>
      </c>
      <c r="F32">
        <f t="shared" si="1"/>
        <v>31</v>
      </c>
      <c r="G32">
        <v>31</v>
      </c>
    </row>
    <row r="33" spans="1:7" x14ac:dyDescent="0.35">
      <c r="A33" s="4" t="s">
        <v>128</v>
      </c>
      <c r="B33">
        <f>_xlfn.IFNA(VLOOKUP(A33,'Men Club Final'!$A$2:$D$82,4,FALSE),2141)</f>
        <v>1019</v>
      </c>
      <c r="C33">
        <f>_xlfn.IFNA(VLOOKUP(A33,'Women Club Final'!$A$1:$D$68,4,FALSE),1436)</f>
        <v>807</v>
      </c>
      <c r="D33" s="6">
        <f>_xlfn.IFNA(VLOOKUP(A33,'Mixed Relay'!$C$2:$F$42,3,FALSE),102)</f>
        <v>91</v>
      </c>
      <c r="E33">
        <f t="shared" si="0"/>
        <v>1917</v>
      </c>
      <c r="F33">
        <f t="shared" si="1"/>
        <v>32</v>
      </c>
      <c r="G33">
        <v>32</v>
      </c>
    </row>
    <row r="34" spans="1:7" x14ac:dyDescent="0.35">
      <c r="A34" s="4" t="s">
        <v>770</v>
      </c>
      <c r="B34">
        <f>_xlfn.IFNA(VLOOKUP(A34,'Men Club Final'!$A$2:$D$82,4,FALSE),2141)</f>
        <v>857</v>
      </c>
      <c r="C34">
        <f>_xlfn.IFNA(VLOOKUP(A34,'Women Club Final'!$A$1:$D$68,4,FALSE),1436)</f>
        <v>962</v>
      </c>
      <c r="D34" s="6">
        <f>_xlfn.IFNA(VLOOKUP(A34,'Mixed Relay'!$C$2:$F$42,3,FALSE),102)</f>
        <v>102</v>
      </c>
      <c r="E34">
        <f t="shared" ref="E34:E65" si="2">B34+C34+D34</f>
        <v>1921</v>
      </c>
      <c r="F34">
        <f t="shared" ref="F34:F65" si="3">RANK(E34,$E$2:$E$85,1)</f>
        <v>33</v>
      </c>
      <c r="G34">
        <v>33</v>
      </c>
    </row>
    <row r="35" spans="1:7" x14ac:dyDescent="0.35">
      <c r="A35" s="4" t="s">
        <v>754</v>
      </c>
      <c r="B35">
        <f>_xlfn.IFNA(VLOOKUP(A35,'Men Club Final'!$A$2:$D$82,4,FALSE),2141)</f>
        <v>1306</v>
      </c>
      <c r="C35">
        <f>_xlfn.IFNA(VLOOKUP(A35,'Women Club Final'!$A$1:$D$68,4,FALSE),1436)</f>
        <v>565</v>
      </c>
      <c r="D35" s="6">
        <f>_xlfn.IFNA(VLOOKUP(A35,'Mixed Relay'!$C$2:$F$42,3,FALSE),102)</f>
        <v>102</v>
      </c>
      <c r="E35">
        <f t="shared" si="2"/>
        <v>1973</v>
      </c>
      <c r="F35">
        <f t="shared" si="3"/>
        <v>34</v>
      </c>
      <c r="G35">
        <v>34</v>
      </c>
    </row>
    <row r="36" spans="1:7" x14ac:dyDescent="0.35">
      <c r="A36" s="4" t="s">
        <v>760</v>
      </c>
      <c r="B36">
        <f>_xlfn.IFNA(VLOOKUP(A36,'Men Club Final'!$A$2:$D$82,4,FALSE),2141)</f>
        <v>765</v>
      </c>
      <c r="C36">
        <f>_xlfn.IFNA(VLOOKUP(A36,'Women Club Final'!$A$1:$D$68,4,FALSE),1436)</f>
        <v>1277</v>
      </c>
      <c r="D36" s="6">
        <f>_xlfn.IFNA(VLOOKUP(A36,'Mixed Relay'!$C$2:$F$42,3,FALSE),102)</f>
        <v>102</v>
      </c>
      <c r="E36">
        <f t="shared" si="2"/>
        <v>2144</v>
      </c>
      <c r="F36">
        <f t="shared" si="3"/>
        <v>35</v>
      </c>
      <c r="G36">
        <v>35</v>
      </c>
    </row>
    <row r="37" spans="1:7" x14ac:dyDescent="0.35">
      <c r="A37" s="4" t="s">
        <v>736</v>
      </c>
      <c r="B37">
        <f>_xlfn.IFNA(VLOOKUP(A37,'Men Club Final'!$A$2:$D$82,4,FALSE),2141)</f>
        <v>1073</v>
      </c>
      <c r="C37">
        <f>_xlfn.IFNA(VLOOKUP(A37,'Women Club Final'!$A$1:$D$68,4,FALSE),1436)</f>
        <v>1121</v>
      </c>
      <c r="D37" s="6">
        <f>_xlfn.IFNA(VLOOKUP(A37,'Mixed Relay'!$C$2:$F$42,3,FALSE),102)</f>
        <v>102</v>
      </c>
      <c r="E37">
        <f t="shared" si="2"/>
        <v>2296</v>
      </c>
      <c r="F37">
        <f t="shared" si="3"/>
        <v>36</v>
      </c>
      <c r="G37">
        <v>36</v>
      </c>
    </row>
    <row r="38" spans="1:7" x14ac:dyDescent="0.35">
      <c r="A38" t="s">
        <v>42</v>
      </c>
      <c r="B38">
        <f>_xlfn.IFNA(VLOOKUP(A38,'Men Club Final'!$A$2:$D$82,4,FALSE),2141)</f>
        <v>779</v>
      </c>
      <c r="C38">
        <f>_xlfn.IFNA(VLOOKUP(A38,'Women Club Final'!$A$1:$D$68,4,FALSE),1436)</f>
        <v>1436</v>
      </c>
      <c r="D38" s="6">
        <f>_xlfn.IFNA(VLOOKUP(A38,'Mixed Relay'!$C$2:$F$42,3,FALSE),102)</f>
        <v>102</v>
      </c>
      <c r="E38">
        <f t="shared" si="2"/>
        <v>2317</v>
      </c>
      <c r="F38">
        <f t="shared" si="3"/>
        <v>37</v>
      </c>
      <c r="G38">
        <v>37</v>
      </c>
    </row>
    <row r="39" spans="1:7" x14ac:dyDescent="0.35">
      <c r="A39" s="4" t="s">
        <v>762</v>
      </c>
      <c r="B39">
        <f>_xlfn.IFNA(VLOOKUP(A39,'Men Club Final'!$A$2:$D$82,4,FALSE),2141)</f>
        <v>1348</v>
      </c>
      <c r="C39">
        <f>_xlfn.IFNA(VLOOKUP(A39,'Women Club Final'!$A$1:$D$68,4,FALSE),1436)</f>
        <v>906</v>
      </c>
      <c r="D39" s="6">
        <f>_xlfn.IFNA(VLOOKUP(A39,'Mixed Relay'!$C$2:$F$42,3,FALSE),102)</f>
        <v>102</v>
      </c>
      <c r="E39">
        <f t="shared" si="2"/>
        <v>2356</v>
      </c>
      <c r="F39">
        <f t="shared" si="3"/>
        <v>38</v>
      </c>
      <c r="G39">
        <v>38</v>
      </c>
    </row>
    <row r="40" spans="1:7" x14ac:dyDescent="0.35">
      <c r="A40" s="4" t="s">
        <v>211</v>
      </c>
      <c r="B40">
        <f>_xlfn.IFNA(VLOOKUP(A40,'Men Club Final'!$A$2:$D$82,4,FALSE),2141)</f>
        <v>1300</v>
      </c>
      <c r="C40">
        <f>_xlfn.IFNA(VLOOKUP(A40,'Women Club Final'!$A$1:$D$68,4,FALSE),1436)</f>
        <v>963</v>
      </c>
      <c r="D40" s="6">
        <f>_xlfn.IFNA(VLOOKUP(A40,'Mixed Relay'!$C$2:$F$42,3,FALSE),102)</f>
        <v>102</v>
      </c>
      <c r="E40">
        <f t="shared" si="2"/>
        <v>2365</v>
      </c>
      <c r="F40">
        <f t="shared" si="3"/>
        <v>39</v>
      </c>
      <c r="G40">
        <v>39</v>
      </c>
    </row>
    <row r="41" spans="1:7" x14ac:dyDescent="0.35">
      <c r="A41" t="s">
        <v>768</v>
      </c>
      <c r="B41">
        <f>_xlfn.IFNA(VLOOKUP(A41,'Men Club Final'!$A$2:$D$82,4,FALSE),2141)</f>
        <v>1143</v>
      </c>
      <c r="C41">
        <f>_xlfn.IFNA(VLOOKUP(A41,'Women Club Final'!$A$1:$D$68,4,FALSE),1436)</f>
        <v>1229</v>
      </c>
      <c r="D41" s="6">
        <f>_xlfn.IFNA(VLOOKUP(A41,'Mixed Relay'!$C$2:$F$42,3,FALSE),102)</f>
        <v>102</v>
      </c>
      <c r="E41">
        <f t="shared" si="2"/>
        <v>2474</v>
      </c>
      <c r="F41">
        <f t="shared" si="3"/>
        <v>40</v>
      </c>
      <c r="G41">
        <v>40</v>
      </c>
    </row>
    <row r="42" spans="1:7" x14ac:dyDescent="0.35">
      <c r="A42" t="s">
        <v>748</v>
      </c>
      <c r="B42">
        <f>_xlfn.IFNA(VLOOKUP(A42,'Men Club Final'!$A$2:$D$82,4,FALSE),2141)</f>
        <v>1133</v>
      </c>
      <c r="C42">
        <f>_xlfn.IFNA(VLOOKUP(A42,'Women Club Final'!$A$1:$D$68,4,FALSE),1436)</f>
        <v>1251</v>
      </c>
      <c r="D42" s="6">
        <f>_xlfn.IFNA(VLOOKUP(A42,'Mixed Relay'!$C$2:$F$42,3,FALSE),102)</f>
        <v>102</v>
      </c>
      <c r="E42">
        <f t="shared" si="2"/>
        <v>2486</v>
      </c>
      <c r="F42">
        <f t="shared" si="3"/>
        <v>41</v>
      </c>
      <c r="G42" s="4">
        <v>41</v>
      </c>
    </row>
    <row r="43" spans="1:7" x14ac:dyDescent="0.35">
      <c r="A43" t="s">
        <v>133</v>
      </c>
      <c r="B43">
        <f>_xlfn.IFNA(VLOOKUP(A43,'Men Club Final'!$A$2:$D$82,4,FALSE),2141)</f>
        <v>1676</v>
      </c>
      <c r="C43">
        <f>_xlfn.IFNA(VLOOKUP(A43,'Women Club Final'!$A$1:$D$68,4,FALSE),1436)</f>
        <v>708</v>
      </c>
      <c r="D43" s="6">
        <f>_xlfn.IFNA(VLOOKUP(A43,'Mixed Relay'!$C$2:$F$42,3,FALSE),102)</f>
        <v>102</v>
      </c>
      <c r="E43">
        <f t="shared" si="2"/>
        <v>2486</v>
      </c>
      <c r="F43">
        <f t="shared" si="3"/>
        <v>41</v>
      </c>
      <c r="G43">
        <v>41</v>
      </c>
    </row>
    <row r="44" spans="1:7" x14ac:dyDescent="0.35">
      <c r="A44" t="s">
        <v>740</v>
      </c>
      <c r="B44">
        <f>_xlfn.IFNA(VLOOKUP(A44,'Men Club Final'!$A$2:$D$82,4,FALSE),2141)</f>
        <v>1582</v>
      </c>
      <c r="C44">
        <f>_xlfn.IFNA(VLOOKUP(A44,'Women Club Final'!$A$1:$D$68,4,FALSE),1436)</f>
        <v>805</v>
      </c>
      <c r="D44" s="6">
        <f>_xlfn.IFNA(VLOOKUP(A44,'Mixed Relay'!$C$2:$F$42,3,FALSE),102)</f>
        <v>102</v>
      </c>
      <c r="E44">
        <f t="shared" si="2"/>
        <v>2489</v>
      </c>
      <c r="F44">
        <f t="shared" si="3"/>
        <v>43</v>
      </c>
      <c r="G44">
        <v>43</v>
      </c>
    </row>
    <row r="45" spans="1:7" x14ac:dyDescent="0.35">
      <c r="A45" t="s">
        <v>1040</v>
      </c>
      <c r="B45">
        <f>_xlfn.IFNA(VLOOKUP(A45,'Men Club Final'!$A$2:$D$82,4,FALSE),2141)</f>
        <v>1253</v>
      </c>
      <c r="C45">
        <f>_xlfn.IFNA(VLOOKUP(A45,'Women Club Final'!$A$1:$D$68,4,FALSE),1436)</f>
        <v>1147</v>
      </c>
      <c r="D45" s="6">
        <f>_xlfn.IFNA(VLOOKUP(A45,'Mixed Relay'!$C$2:$F$42,3,FALSE),102)</f>
        <v>102</v>
      </c>
      <c r="E45">
        <f t="shared" si="2"/>
        <v>2502</v>
      </c>
      <c r="F45">
        <f t="shared" si="3"/>
        <v>44</v>
      </c>
      <c r="G45">
        <v>44</v>
      </c>
    </row>
    <row r="46" spans="1:7" x14ac:dyDescent="0.35">
      <c r="A46" t="s">
        <v>83</v>
      </c>
      <c r="B46">
        <f>_xlfn.IFNA(VLOOKUP(A46,'Men Club Final'!$A$2:$D$82,4,FALSE),2141)</f>
        <v>979</v>
      </c>
      <c r="C46">
        <f>_xlfn.IFNA(VLOOKUP(A46,'Women Club Final'!$A$1:$D$68,4,FALSE),1436)</f>
        <v>1436</v>
      </c>
      <c r="D46" s="6">
        <f>_xlfn.IFNA(VLOOKUP(A46,'Mixed Relay'!$C$2:$F$42,3,FALSE),102)</f>
        <v>102</v>
      </c>
      <c r="E46">
        <f t="shared" si="2"/>
        <v>2517</v>
      </c>
      <c r="F46">
        <f t="shared" si="3"/>
        <v>45</v>
      </c>
      <c r="G46">
        <v>45</v>
      </c>
    </row>
    <row r="47" spans="1:7" x14ac:dyDescent="0.35">
      <c r="A47" t="s">
        <v>775</v>
      </c>
      <c r="B47">
        <f>_xlfn.IFNA(VLOOKUP(A47,'Men Club Final'!$A$2:$D$82,4,FALSE),2141)</f>
        <v>1210</v>
      </c>
      <c r="C47">
        <f>_xlfn.IFNA(VLOOKUP(A47,'Women Club Final'!$A$1:$D$68,4,FALSE),1436)</f>
        <v>1230</v>
      </c>
      <c r="D47" s="6">
        <f>_xlfn.IFNA(VLOOKUP(A47,'Mixed Relay'!$C$2:$F$42,3,FALSE),102)</f>
        <v>102</v>
      </c>
      <c r="E47">
        <f t="shared" si="2"/>
        <v>2542</v>
      </c>
      <c r="F47">
        <f t="shared" si="3"/>
        <v>46</v>
      </c>
      <c r="G47">
        <v>46</v>
      </c>
    </row>
    <row r="48" spans="1:7" x14ac:dyDescent="0.35">
      <c r="A48" t="s">
        <v>763</v>
      </c>
      <c r="B48">
        <f>_xlfn.IFNA(VLOOKUP(A48,'Men Club Final'!$A$2:$D$82,4,FALSE),2141)</f>
        <v>1341</v>
      </c>
      <c r="C48">
        <f>_xlfn.IFNA(VLOOKUP(A48,'Women Club Final'!$A$1:$D$68,4,FALSE),1436)</f>
        <v>1224</v>
      </c>
      <c r="D48" s="6">
        <f>_xlfn.IFNA(VLOOKUP(A48,'Mixed Relay'!$C$2:$F$42,3,FALSE),102)</f>
        <v>102</v>
      </c>
      <c r="E48">
        <f t="shared" si="2"/>
        <v>2667</v>
      </c>
      <c r="F48">
        <f t="shared" si="3"/>
        <v>47</v>
      </c>
      <c r="G48">
        <v>47</v>
      </c>
    </row>
    <row r="49" spans="1:7" x14ac:dyDescent="0.35">
      <c r="A49" t="s">
        <v>814</v>
      </c>
      <c r="B49">
        <f>_xlfn.IFNA(VLOOKUP(A49,'Men Club Final'!$A$2:$D$82,4,FALSE),2141)</f>
        <v>1229</v>
      </c>
      <c r="C49">
        <f>_xlfn.IFNA(VLOOKUP(A49,'Women Club Final'!$A$1:$D$68,4,FALSE),1436)</f>
        <v>1364</v>
      </c>
      <c r="D49" s="6">
        <f>_xlfn.IFNA(VLOOKUP(A49,'Mixed Relay'!$C$2:$F$42,3,FALSE),102)</f>
        <v>102</v>
      </c>
      <c r="E49">
        <f t="shared" si="2"/>
        <v>2695</v>
      </c>
      <c r="F49">
        <f t="shared" si="3"/>
        <v>48</v>
      </c>
      <c r="G49">
        <v>48</v>
      </c>
    </row>
    <row r="50" spans="1:7" x14ac:dyDescent="0.35">
      <c r="A50" t="s">
        <v>1089</v>
      </c>
      <c r="B50">
        <f>_xlfn.IFNA(VLOOKUP(A50,'Men Club Final'!$A$2:$D$82,4,FALSE),2141)</f>
        <v>1896</v>
      </c>
      <c r="C50">
        <f>_xlfn.IFNA(VLOOKUP(A50,'Women Club Final'!$A$1:$D$68,4,FALSE),1436)</f>
        <v>725</v>
      </c>
      <c r="D50" s="6">
        <f>_xlfn.IFNA(VLOOKUP(A50,'Mixed Relay'!$C$2:$F$42,3,FALSE),102)</f>
        <v>102</v>
      </c>
      <c r="E50">
        <f t="shared" si="2"/>
        <v>2723</v>
      </c>
      <c r="F50">
        <f t="shared" si="3"/>
        <v>49</v>
      </c>
      <c r="G50">
        <v>49</v>
      </c>
    </row>
    <row r="51" spans="1:7" x14ac:dyDescent="0.35">
      <c r="A51" t="s">
        <v>842</v>
      </c>
      <c r="B51">
        <f>_xlfn.IFNA(VLOOKUP(A51,'Men Club Final'!$A$2:$D$82,4,FALSE),2141)</f>
        <v>1187</v>
      </c>
      <c r="C51">
        <f>_xlfn.IFNA(VLOOKUP(A51,'Women Club Final'!$A$1:$D$68,4,FALSE),1436)</f>
        <v>1436</v>
      </c>
      <c r="D51" s="6">
        <f>_xlfn.IFNA(VLOOKUP(A51,'Mixed Relay'!$C$2:$F$42,3,FALSE),102)</f>
        <v>102</v>
      </c>
      <c r="E51">
        <f t="shared" si="2"/>
        <v>2725</v>
      </c>
      <c r="F51">
        <f t="shared" si="3"/>
        <v>50</v>
      </c>
      <c r="G51">
        <v>50</v>
      </c>
    </row>
    <row r="52" spans="1:7" x14ac:dyDescent="0.35">
      <c r="A52" t="s">
        <v>972</v>
      </c>
      <c r="B52">
        <f>_xlfn.IFNA(VLOOKUP(A52,'Men Club Final'!$A$2:$D$82,4,FALSE),2141)</f>
        <v>1713</v>
      </c>
      <c r="C52">
        <f>_xlfn.IFNA(VLOOKUP(A52,'Women Club Final'!$A$1:$D$68,4,FALSE),1436)</f>
        <v>1008</v>
      </c>
      <c r="D52" s="6">
        <f>_xlfn.IFNA(VLOOKUP(A52,'Mixed Relay'!$C$2:$F$42,3,FALSE),102)</f>
        <v>102</v>
      </c>
      <c r="E52">
        <f t="shared" si="2"/>
        <v>2823</v>
      </c>
      <c r="F52">
        <f t="shared" si="3"/>
        <v>51</v>
      </c>
      <c r="G52">
        <v>51</v>
      </c>
    </row>
    <row r="53" spans="1:7" x14ac:dyDescent="0.35">
      <c r="A53" t="s">
        <v>813</v>
      </c>
      <c r="B53">
        <f>_xlfn.IFNA(VLOOKUP(A53,'Men Club Final'!$A$2:$D$82,4,FALSE),2141)</f>
        <v>1599</v>
      </c>
      <c r="C53">
        <f>_xlfn.IFNA(VLOOKUP(A53,'Women Club Final'!$A$1:$D$68,4,FALSE),1436)</f>
        <v>1147</v>
      </c>
      <c r="D53" s="6">
        <f>_xlfn.IFNA(VLOOKUP(A53,'Mixed Relay'!$C$2:$F$42,3,FALSE),102)</f>
        <v>102</v>
      </c>
      <c r="E53">
        <f t="shared" si="2"/>
        <v>2848</v>
      </c>
      <c r="F53">
        <f t="shared" si="3"/>
        <v>52</v>
      </c>
      <c r="G53">
        <v>52</v>
      </c>
    </row>
    <row r="54" spans="1:7" x14ac:dyDescent="0.35">
      <c r="A54" t="s">
        <v>839</v>
      </c>
      <c r="B54">
        <f>_xlfn.IFNA(VLOOKUP(A54,'Men Club Final'!$A$2:$D$82,4,FALSE),2141)</f>
        <v>1866</v>
      </c>
      <c r="C54">
        <f>_xlfn.IFNA(VLOOKUP(A54,'Women Club Final'!$A$1:$D$68,4,FALSE),1436)</f>
        <v>904</v>
      </c>
      <c r="D54" s="6">
        <f>_xlfn.IFNA(VLOOKUP(A54,'Mixed Relay'!$C$2:$F$42,3,FALSE),102)</f>
        <v>102</v>
      </c>
      <c r="E54">
        <f t="shared" si="2"/>
        <v>2872</v>
      </c>
      <c r="F54">
        <f t="shared" si="3"/>
        <v>53</v>
      </c>
      <c r="G54">
        <v>53</v>
      </c>
    </row>
    <row r="55" spans="1:7" x14ac:dyDescent="0.35">
      <c r="A55" t="s">
        <v>86</v>
      </c>
      <c r="B55">
        <f>_xlfn.IFNA(VLOOKUP(A55,'Men Club Final'!$A$2:$D$82,4,FALSE),2141)</f>
        <v>1366</v>
      </c>
      <c r="C55">
        <f>_xlfn.IFNA(VLOOKUP(A55,'Women Club Final'!$A$1:$D$68,4,FALSE),1436)</f>
        <v>1436</v>
      </c>
      <c r="D55" s="6">
        <f>_xlfn.IFNA(VLOOKUP(A55,'Mixed Relay'!$C$2:$F$42,3,FALSE),102)</f>
        <v>102</v>
      </c>
      <c r="E55">
        <f t="shared" si="2"/>
        <v>2904</v>
      </c>
      <c r="F55">
        <f t="shared" si="3"/>
        <v>54</v>
      </c>
      <c r="G55">
        <v>54</v>
      </c>
    </row>
    <row r="56" spans="1:7" x14ac:dyDescent="0.35">
      <c r="A56" t="s">
        <v>756</v>
      </c>
      <c r="B56">
        <f>_xlfn.IFNA(VLOOKUP(A56,'Men Club Final'!$A$2:$D$82,4,FALSE),2141)</f>
        <v>1804</v>
      </c>
      <c r="C56">
        <f>_xlfn.IFNA(VLOOKUP(A56,'Women Club Final'!$A$1:$D$68,4,FALSE),1436)</f>
        <v>1014</v>
      </c>
      <c r="D56" s="6">
        <f>_xlfn.IFNA(VLOOKUP(A56,'Mixed Relay'!$C$2:$F$42,3,FALSE),102)</f>
        <v>102</v>
      </c>
      <c r="E56">
        <f t="shared" si="2"/>
        <v>2920</v>
      </c>
      <c r="F56">
        <f t="shared" si="3"/>
        <v>55</v>
      </c>
      <c r="G56">
        <v>55</v>
      </c>
    </row>
    <row r="57" spans="1:7" x14ac:dyDescent="0.35">
      <c r="A57" t="s">
        <v>122</v>
      </c>
      <c r="B57">
        <f>_xlfn.IFNA(VLOOKUP(A57,'Men Club Final'!$A$2:$D$82,4,FALSE),2141)</f>
        <v>1473</v>
      </c>
      <c r="C57">
        <f>_xlfn.IFNA(VLOOKUP(A57,'Women Club Final'!$A$1:$D$68,4,FALSE),1436)</f>
        <v>1348</v>
      </c>
      <c r="D57" s="6">
        <f>_xlfn.IFNA(VLOOKUP(A57,'Mixed Relay'!$C$2:$F$42,3,FALSE),102)</f>
        <v>102</v>
      </c>
      <c r="E57">
        <f t="shared" si="2"/>
        <v>2923</v>
      </c>
      <c r="F57">
        <f t="shared" si="3"/>
        <v>56</v>
      </c>
      <c r="G57">
        <v>56</v>
      </c>
    </row>
    <row r="58" spans="1:7" x14ac:dyDescent="0.35">
      <c r="A58" t="s">
        <v>1023</v>
      </c>
      <c r="B58">
        <f>_xlfn.IFNA(VLOOKUP(A58,'Men Club Final'!$A$2:$D$82,4,FALSE),2141)</f>
        <v>1402</v>
      </c>
      <c r="C58">
        <f>_xlfn.IFNA(VLOOKUP(A58,'Women Club Final'!$A$1:$D$68,4,FALSE),1436)</f>
        <v>1436</v>
      </c>
      <c r="D58" s="6">
        <f>_xlfn.IFNA(VLOOKUP(A58,'Mixed Relay'!$C$2:$F$42,3,FALSE),102)</f>
        <v>102</v>
      </c>
      <c r="E58">
        <f t="shared" si="2"/>
        <v>2940</v>
      </c>
      <c r="F58">
        <f t="shared" si="3"/>
        <v>57</v>
      </c>
      <c r="G58">
        <v>57</v>
      </c>
    </row>
    <row r="59" spans="1:7" x14ac:dyDescent="0.35">
      <c r="A59" t="s">
        <v>115</v>
      </c>
      <c r="B59">
        <f>_xlfn.IFNA(VLOOKUP(A59,'Men Club Final'!$A$2:$D$82,4,FALSE),2141)</f>
        <v>1425</v>
      </c>
      <c r="C59">
        <f>_xlfn.IFNA(VLOOKUP(A59,'Women Club Final'!$A$1:$D$68,4,FALSE),1436)</f>
        <v>1436</v>
      </c>
      <c r="D59" s="6">
        <f>_xlfn.IFNA(VLOOKUP(A59,'Mixed Relay'!$C$2:$F$42,3,FALSE),102)</f>
        <v>102</v>
      </c>
      <c r="E59">
        <f t="shared" si="2"/>
        <v>2963</v>
      </c>
      <c r="F59">
        <f t="shared" si="3"/>
        <v>58</v>
      </c>
      <c r="G59">
        <v>58</v>
      </c>
    </row>
    <row r="60" spans="1:7" x14ac:dyDescent="0.35">
      <c r="A60" t="s">
        <v>980</v>
      </c>
      <c r="B60">
        <f>_xlfn.IFNA(VLOOKUP(A60,'Men Club Final'!$A$2:$D$82,4,FALSE),2141)</f>
        <v>1655</v>
      </c>
      <c r="C60">
        <f>_xlfn.IFNA(VLOOKUP(A60,'Women Club Final'!$A$1:$D$68,4,FALSE),1436)</f>
        <v>1220</v>
      </c>
      <c r="D60" s="6">
        <f>_xlfn.IFNA(VLOOKUP(A60,'Mixed Relay'!$C$2:$F$42,3,FALSE),102)</f>
        <v>102</v>
      </c>
      <c r="E60">
        <f t="shared" si="2"/>
        <v>2977</v>
      </c>
      <c r="F60">
        <f t="shared" si="3"/>
        <v>59</v>
      </c>
      <c r="G60">
        <v>59</v>
      </c>
    </row>
    <row r="61" spans="1:7" x14ac:dyDescent="0.35">
      <c r="A61" t="s">
        <v>138</v>
      </c>
      <c r="B61">
        <f>_xlfn.IFNA(VLOOKUP(A61,'Men Club Final'!$A$2:$D$82,4,FALSE),2141)</f>
        <v>1722</v>
      </c>
      <c r="C61">
        <f>_xlfn.IFNA(VLOOKUP(A61,'Women Club Final'!$A$1:$D$68,4,FALSE),1436)</f>
        <v>1170</v>
      </c>
      <c r="D61" s="6">
        <f>_xlfn.IFNA(VLOOKUP(A61,'Mixed Relay'!$C$2:$F$42,3,FALSE),102)</f>
        <v>102</v>
      </c>
      <c r="E61">
        <f t="shared" si="2"/>
        <v>2994</v>
      </c>
      <c r="F61">
        <f t="shared" si="3"/>
        <v>60</v>
      </c>
      <c r="G61">
        <v>60</v>
      </c>
    </row>
    <row r="62" spans="1:7" x14ac:dyDescent="0.35">
      <c r="A62" t="s">
        <v>1070</v>
      </c>
      <c r="B62">
        <f>_xlfn.IFNA(VLOOKUP(A62,'Men Club Final'!$A$2:$D$82,4,FALSE),2141)</f>
        <v>1657</v>
      </c>
      <c r="C62">
        <f>_xlfn.IFNA(VLOOKUP(A62,'Women Club Final'!$A$1:$D$68,4,FALSE),1436)</f>
        <v>1270</v>
      </c>
      <c r="D62" s="6">
        <f>_xlfn.IFNA(VLOOKUP(A62,'Mixed Relay'!$C$2:$F$42,3,FALSE),102)</f>
        <v>102</v>
      </c>
      <c r="E62">
        <f t="shared" si="2"/>
        <v>3029</v>
      </c>
      <c r="F62">
        <f t="shared" si="3"/>
        <v>61</v>
      </c>
      <c r="G62">
        <v>61</v>
      </c>
    </row>
    <row r="63" spans="1:7" x14ac:dyDescent="0.35">
      <c r="A63" t="s">
        <v>743</v>
      </c>
      <c r="B63">
        <f>_xlfn.IFNA(VLOOKUP(A63,'Men Club Final'!$A$2:$D$82,4,FALSE),2141)</f>
        <v>1803</v>
      </c>
      <c r="C63">
        <f>_xlfn.IFNA(VLOOKUP(A63,'Women Club Final'!$A$1:$D$68,4,FALSE),1436)</f>
        <v>1125</v>
      </c>
      <c r="D63" s="6">
        <f>_xlfn.IFNA(VLOOKUP(A63,'Mixed Relay'!$C$2:$F$42,3,FALSE),102)</f>
        <v>102</v>
      </c>
      <c r="E63">
        <f t="shared" si="2"/>
        <v>3030</v>
      </c>
      <c r="F63">
        <f t="shared" si="3"/>
        <v>62</v>
      </c>
      <c r="G63">
        <v>62</v>
      </c>
    </row>
    <row r="64" spans="1:7" x14ac:dyDescent="0.35">
      <c r="A64" t="s">
        <v>753</v>
      </c>
      <c r="B64">
        <f>_xlfn.IFNA(VLOOKUP(A64,'Men Club Final'!$A$2:$D$82,4,FALSE),2141)</f>
        <v>1520</v>
      </c>
      <c r="C64">
        <f>_xlfn.IFNA(VLOOKUP(A64,'Women Club Final'!$A$1:$D$68,4,FALSE),1436)</f>
        <v>1436</v>
      </c>
      <c r="D64" s="6">
        <f>_xlfn.IFNA(VLOOKUP(A64,'Mixed Relay'!$C$2:$F$42,3,FALSE),102)</f>
        <v>102</v>
      </c>
      <c r="E64">
        <f t="shared" si="2"/>
        <v>3058</v>
      </c>
      <c r="F64">
        <f t="shared" si="3"/>
        <v>63</v>
      </c>
      <c r="G64">
        <v>63</v>
      </c>
    </row>
    <row r="65" spans="1:7" x14ac:dyDescent="0.35">
      <c r="A65" t="s">
        <v>809</v>
      </c>
      <c r="B65">
        <f>_xlfn.IFNA(VLOOKUP(A65,'Men Club Final'!$A$2:$D$82,4,FALSE),2141)</f>
        <v>1523</v>
      </c>
      <c r="C65">
        <f>_xlfn.IFNA(VLOOKUP(A65,'Women Club Final'!$A$1:$D$68,4,FALSE),1436)</f>
        <v>1436</v>
      </c>
      <c r="D65" s="6">
        <f>_xlfn.IFNA(VLOOKUP(A65,'Mixed Relay'!$C$2:$F$42,3,FALSE),102)</f>
        <v>102</v>
      </c>
      <c r="E65">
        <f t="shared" si="2"/>
        <v>3061</v>
      </c>
      <c r="F65">
        <f t="shared" si="3"/>
        <v>64</v>
      </c>
      <c r="G65">
        <v>64</v>
      </c>
    </row>
    <row r="66" spans="1:7" x14ac:dyDescent="0.35">
      <c r="A66" t="s">
        <v>1092</v>
      </c>
      <c r="B66">
        <f>_xlfn.IFNA(VLOOKUP(A66,'Men Club Final'!$A$2:$D$82,4,FALSE),2141)</f>
        <v>1546</v>
      </c>
      <c r="C66">
        <f>_xlfn.IFNA(VLOOKUP(A66,'Women Club Final'!$A$1:$D$68,4,FALSE),1436)</f>
        <v>1436</v>
      </c>
      <c r="D66" s="6">
        <f>_xlfn.IFNA(VLOOKUP(A66,'Mixed Relay'!$C$2:$F$42,3,FALSE),102)</f>
        <v>102</v>
      </c>
      <c r="E66">
        <f t="shared" ref="E66:E85" si="4">B66+C66+D66</f>
        <v>3084</v>
      </c>
      <c r="F66">
        <f t="shared" ref="F66:F85" si="5">RANK(E66,$E$2:$E$85,1)</f>
        <v>65</v>
      </c>
      <c r="G66">
        <v>65</v>
      </c>
    </row>
    <row r="67" spans="1:7" x14ac:dyDescent="0.35">
      <c r="A67" t="s">
        <v>807</v>
      </c>
      <c r="B67">
        <f>_xlfn.IFNA(VLOOKUP(A67,'Men Club Final'!$A$2:$D$82,4,FALSE),2141)</f>
        <v>1736</v>
      </c>
      <c r="C67">
        <f>_xlfn.IFNA(VLOOKUP(A67,'Women Club Final'!$A$1:$D$68,4,FALSE),1436)</f>
        <v>1302</v>
      </c>
      <c r="D67" s="6">
        <f>_xlfn.IFNA(VLOOKUP(A67,'Mixed Relay'!$C$2:$F$42,3,FALSE),102)</f>
        <v>102</v>
      </c>
      <c r="E67">
        <f t="shared" si="4"/>
        <v>3140</v>
      </c>
      <c r="F67">
        <f t="shared" si="5"/>
        <v>66</v>
      </c>
      <c r="G67">
        <v>66</v>
      </c>
    </row>
    <row r="68" spans="1:7" x14ac:dyDescent="0.35">
      <c r="A68" t="s">
        <v>1021</v>
      </c>
      <c r="B68">
        <f>_xlfn.IFNA(VLOOKUP(A68,'Men Club Final'!$A$2:$D$82,4,FALSE),2141)</f>
        <v>1883</v>
      </c>
      <c r="C68">
        <f>_xlfn.IFNA(VLOOKUP(A68,'Women Club Final'!$A$1:$D$68,4,FALSE),1436)</f>
        <v>1173</v>
      </c>
      <c r="D68" s="6">
        <f>_xlfn.IFNA(VLOOKUP(A68,'Mixed Relay'!$C$2:$F$42,3,FALSE),102)</f>
        <v>102</v>
      </c>
      <c r="E68">
        <f t="shared" si="4"/>
        <v>3158</v>
      </c>
      <c r="F68">
        <f t="shared" si="5"/>
        <v>67</v>
      </c>
      <c r="G68">
        <v>67</v>
      </c>
    </row>
    <row r="69" spans="1:7" x14ac:dyDescent="0.35">
      <c r="A69" t="s">
        <v>829</v>
      </c>
      <c r="B69">
        <f>_xlfn.IFNA(VLOOKUP(A69,'Men Club Final'!$A$2:$D$82,4,FALSE),2141)</f>
        <v>1696</v>
      </c>
      <c r="C69">
        <f>_xlfn.IFNA(VLOOKUP(A69,'Women Club Final'!$A$1:$D$68,4,FALSE),1436)</f>
        <v>1379</v>
      </c>
      <c r="D69" s="6">
        <f>_xlfn.IFNA(VLOOKUP(A69,'Mixed Relay'!$C$2:$F$42,3,FALSE),102)</f>
        <v>102</v>
      </c>
      <c r="E69">
        <f t="shared" si="4"/>
        <v>3177</v>
      </c>
      <c r="F69">
        <f t="shared" si="5"/>
        <v>68</v>
      </c>
      <c r="G69">
        <v>68</v>
      </c>
    </row>
    <row r="70" spans="1:7" x14ac:dyDescent="0.35">
      <c r="A70" t="s">
        <v>853</v>
      </c>
      <c r="B70">
        <f>_xlfn.IFNA(VLOOKUP(A70,'Men Club Final'!$A$2:$D$82,4,FALSE),2141)</f>
        <v>2004</v>
      </c>
      <c r="C70">
        <f>_xlfn.IFNA(VLOOKUP(A70,'Women Club Final'!$A$1:$D$68,4,FALSE),1436)</f>
        <v>1073</v>
      </c>
      <c r="D70" s="6">
        <f>_xlfn.IFNA(VLOOKUP(A70,'Mixed Relay'!$C$2:$F$42,3,FALSE),102)</f>
        <v>102</v>
      </c>
      <c r="E70">
        <f t="shared" si="4"/>
        <v>3179</v>
      </c>
      <c r="F70">
        <f t="shared" si="5"/>
        <v>69</v>
      </c>
      <c r="G70">
        <v>69</v>
      </c>
    </row>
    <row r="71" spans="1:7" x14ac:dyDescent="0.35">
      <c r="A71" t="s">
        <v>780</v>
      </c>
      <c r="B71">
        <f>_xlfn.IFNA(VLOOKUP(A71,'Men Club Final'!$A$2:$D$82,4,FALSE),2141)</f>
        <v>1710</v>
      </c>
      <c r="C71">
        <f>_xlfn.IFNA(VLOOKUP(A71,'Women Club Final'!$A$1:$D$68,4,FALSE),1436)</f>
        <v>1414</v>
      </c>
      <c r="D71" s="6">
        <f>_xlfn.IFNA(VLOOKUP(A71,'Mixed Relay'!$C$2:$F$42,3,FALSE),102)</f>
        <v>102</v>
      </c>
      <c r="E71">
        <f t="shared" si="4"/>
        <v>3226</v>
      </c>
      <c r="F71">
        <f t="shared" si="5"/>
        <v>70</v>
      </c>
      <c r="G71">
        <v>70</v>
      </c>
    </row>
    <row r="72" spans="1:7" x14ac:dyDescent="0.35">
      <c r="A72" t="s">
        <v>1071</v>
      </c>
      <c r="B72">
        <f>_xlfn.IFNA(VLOOKUP(A72,'Men Club Final'!$A$2:$D$82,4,FALSE),2141)</f>
        <v>1693</v>
      </c>
      <c r="C72">
        <f>_xlfn.IFNA(VLOOKUP(A72,'Women Club Final'!$A$1:$D$68,4,FALSE),1436)</f>
        <v>1436</v>
      </c>
      <c r="D72" s="6">
        <f>_xlfn.IFNA(VLOOKUP(A72,'Mixed Relay'!$C$2:$F$42,3,FALSE),102)</f>
        <v>102</v>
      </c>
      <c r="E72">
        <f t="shared" si="4"/>
        <v>3231</v>
      </c>
      <c r="F72">
        <f t="shared" si="5"/>
        <v>71</v>
      </c>
      <c r="G72">
        <v>71</v>
      </c>
    </row>
    <row r="73" spans="1:7" x14ac:dyDescent="0.35">
      <c r="A73" t="s">
        <v>1066</v>
      </c>
      <c r="B73">
        <f>_xlfn.IFNA(VLOOKUP(A73,'Men Club Final'!$A$2:$D$82,4,FALSE),2141)</f>
        <v>1800</v>
      </c>
      <c r="C73">
        <f>_xlfn.IFNA(VLOOKUP(A73,'Women Club Final'!$A$1:$D$68,4,FALSE),1436)</f>
        <v>1436</v>
      </c>
      <c r="D73" s="6">
        <f>_xlfn.IFNA(VLOOKUP(A73,'Mixed Relay'!$C$2:$F$42,3,FALSE),102)</f>
        <v>102</v>
      </c>
      <c r="E73">
        <f t="shared" si="4"/>
        <v>3338</v>
      </c>
      <c r="F73">
        <f t="shared" si="5"/>
        <v>72</v>
      </c>
      <c r="G73">
        <v>72</v>
      </c>
    </row>
    <row r="74" spans="1:7" x14ac:dyDescent="0.35">
      <c r="A74" t="s">
        <v>900</v>
      </c>
      <c r="B74">
        <f>_xlfn.IFNA(VLOOKUP(A74,'Men Club Final'!$A$2:$D$82,4,FALSE),2141)</f>
        <v>1814</v>
      </c>
      <c r="C74">
        <f>_xlfn.IFNA(VLOOKUP(A74,'Women Club Final'!$A$1:$D$68,4,FALSE),1436)</f>
        <v>1436</v>
      </c>
      <c r="D74" s="6">
        <f>_xlfn.IFNA(VLOOKUP(A74,'Mixed Relay'!$C$2:$F$42,3,FALSE),102)</f>
        <v>102</v>
      </c>
      <c r="E74">
        <f t="shared" si="4"/>
        <v>3352</v>
      </c>
      <c r="F74">
        <f t="shared" si="5"/>
        <v>73</v>
      </c>
      <c r="G74">
        <v>73</v>
      </c>
    </row>
    <row r="75" spans="1:7" x14ac:dyDescent="0.35">
      <c r="A75" t="s">
        <v>1088</v>
      </c>
      <c r="B75">
        <f>_xlfn.IFNA(VLOOKUP(A75,'Men Club Final'!$A$2:$D$82,4,FALSE),2141)</f>
        <v>2141</v>
      </c>
      <c r="C75">
        <f>_xlfn.IFNA(VLOOKUP(A75,'Women Club Final'!$A$1:$D$68,4,FALSE),1436)</f>
        <v>1134</v>
      </c>
      <c r="D75" s="6">
        <f>_xlfn.IFNA(VLOOKUP(A75,'Mixed Relay'!$C$2:$F$42,3,FALSE),102)</f>
        <v>102</v>
      </c>
      <c r="E75">
        <f t="shared" si="4"/>
        <v>3377</v>
      </c>
      <c r="F75">
        <f t="shared" si="5"/>
        <v>74</v>
      </c>
      <c r="G75">
        <v>74</v>
      </c>
    </row>
    <row r="76" spans="1:7" x14ac:dyDescent="0.35">
      <c r="A76" t="s">
        <v>782</v>
      </c>
      <c r="B76">
        <f>_xlfn.IFNA(VLOOKUP(A76,'Men Club Final'!$A$2:$D$82,4,FALSE),2141)</f>
        <v>1840</v>
      </c>
      <c r="C76">
        <f>_xlfn.IFNA(VLOOKUP(A76,'Women Club Final'!$A$1:$D$68,4,FALSE),1436)</f>
        <v>1436</v>
      </c>
      <c r="D76" s="6">
        <f>_xlfn.IFNA(VLOOKUP(A76,'Mixed Relay'!$C$2:$F$42,3,FALSE),102)</f>
        <v>102</v>
      </c>
      <c r="E76">
        <f t="shared" si="4"/>
        <v>3378</v>
      </c>
      <c r="F76">
        <f t="shared" si="5"/>
        <v>75</v>
      </c>
      <c r="G76">
        <v>75</v>
      </c>
    </row>
    <row r="77" spans="1:7" ht="15.5" x14ac:dyDescent="0.35">
      <c r="A77" s="13" t="s">
        <v>1095</v>
      </c>
      <c r="B77">
        <f>_xlfn.IFNA(VLOOKUP(A77,'Men Club Final'!$A$2:$D$82,4,FALSE),2141)</f>
        <v>2050</v>
      </c>
      <c r="C77">
        <f>_xlfn.IFNA(VLOOKUP(A77,'Women Club Final'!$A$1:$D$68,4,FALSE),1436)</f>
        <v>1227</v>
      </c>
      <c r="D77" s="6">
        <f>_xlfn.IFNA(VLOOKUP(A77,'Mixed Relay'!$C$2:$F$42,3,FALSE),102)</f>
        <v>102</v>
      </c>
      <c r="E77">
        <f t="shared" si="4"/>
        <v>3379</v>
      </c>
      <c r="F77">
        <f t="shared" si="5"/>
        <v>76</v>
      </c>
      <c r="G77">
        <v>76</v>
      </c>
    </row>
    <row r="78" spans="1:7" x14ac:dyDescent="0.35">
      <c r="A78" t="s">
        <v>800</v>
      </c>
      <c r="B78">
        <f>_xlfn.IFNA(VLOOKUP(A78,'Men Club Final'!$A$2:$D$82,4,FALSE),2141)</f>
        <v>1920</v>
      </c>
      <c r="C78">
        <f>_xlfn.IFNA(VLOOKUP(A78,'Women Club Final'!$A$1:$D$68,4,FALSE),1436)</f>
        <v>1436</v>
      </c>
      <c r="D78" s="6">
        <f>_xlfn.IFNA(VLOOKUP(A78,'Mixed Relay'!$C$2:$F$42,3,FALSE),102)</f>
        <v>102</v>
      </c>
      <c r="E78">
        <f t="shared" si="4"/>
        <v>3458</v>
      </c>
      <c r="F78">
        <f t="shared" si="5"/>
        <v>77</v>
      </c>
      <c r="G78">
        <v>77</v>
      </c>
    </row>
    <row r="79" spans="1:7" x14ac:dyDescent="0.35">
      <c r="A79" t="s">
        <v>1090</v>
      </c>
      <c r="B79">
        <f>_xlfn.IFNA(VLOOKUP(A79,'Men Club Final'!$A$2:$D$82,4,FALSE),2141)</f>
        <v>2141</v>
      </c>
      <c r="C79">
        <f>_xlfn.IFNA(VLOOKUP(A79,'Women Club Final'!$A$1:$D$68,4,FALSE),1436)</f>
        <v>1228</v>
      </c>
      <c r="D79" s="6">
        <f>_xlfn.IFNA(VLOOKUP(A79,'Mixed Relay'!$C$2:$F$42,3,FALSE),102)</f>
        <v>102</v>
      </c>
      <c r="E79">
        <f t="shared" si="4"/>
        <v>3471</v>
      </c>
      <c r="F79">
        <f t="shared" si="5"/>
        <v>78</v>
      </c>
      <c r="G79">
        <v>78</v>
      </c>
    </row>
    <row r="80" spans="1:7" x14ac:dyDescent="0.35">
      <c r="A80" t="s">
        <v>1093</v>
      </c>
      <c r="B80">
        <f>_xlfn.IFNA(VLOOKUP(A80,'Men Club Final'!$A$2:$D$82,4,FALSE),2141)</f>
        <v>1946</v>
      </c>
      <c r="C80">
        <f>_xlfn.IFNA(VLOOKUP(A80,'Women Club Final'!$A$1:$D$68,4,FALSE),1436)</f>
        <v>1436</v>
      </c>
      <c r="D80" s="6">
        <f>_xlfn.IFNA(VLOOKUP(A80,'Mixed Relay'!$C$2:$F$42,3,FALSE),102)</f>
        <v>102</v>
      </c>
      <c r="E80">
        <f t="shared" si="4"/>
        <v>3484</v>
      </c>
      <c r="F80">
        <f t="shared" si="5"/>
        <v>79</v>
      </c>
      <c r="G80">
        <v>79</v>
      </c>
    </row>
    <row r="81" spans="1:7" x14ac:dyDescent="0.35">
      <c r="A81" t="s">
        <v>1091</v>
      </c>
      <c r="B81">
        <f>_xlfn.IFNA(VLOOKUP(A81,'Men Club Final'!$A$2:$D$82,4,FALSE),2141)</f>
        <v>2081</v>
      </c>
      <c r="C81">
        <f>_xlfn.IFNA(VLOOKUP(A81,'Women Club Final'!$A$1:$D$68,4,FALSE),1436)</f>
        <v>1327</v>
      </c>
      <c r="D81" s="6">
        <f>_xlfn.IFNA(VLOOKUP(A81,'Mixed Relay'!$C$2:$F$42,3,FALSE),102)</f>
        <v>102</v>
      </c>
      <c r="E81">
        <f t="shared" si="4"/>
        <v>3510</v>
      </c>
      <c r="F81">
        <f t="shared" si="5"/>
        <v>80</v>
      </c>
      <c r="G81">
        <v>80</v>
      </c>
    </row>
    <row r="82" spans="1:7" x14ac:dyDescent="0.35">
      <c r="A82" t="s">
        <v>804</v>
      </c>
      <c r="B82">
        <f>_xlfn.IFNA(VLOOKUP(A82,'Men Club Final'!$A$2:$D$82,4,FALSE),2141)</f>
        <v>2051</v>
      </c>
      <c r="C82">
        <f>_xlfn.IFNA(VLOOKUP(A82,'Women Club Final'!$A$1:$D$68,4,FALSE),1436)</f>
        <v>1398</v>
      </c>
      <c r="D82" s="6">
        <f>_xlfn.IFNA(VLOOKUP(A82,'Mixed Relay'!$C$2:$F$42,3,FALSE),102)</f>
        <v>102</v>
      </c>
      <c r="E82">
        <f t="shared" si="4"/>
        <v>3551</v>
      </c>
      <c r="F82">
        <f t="shared" si="5"/>
        <v>81</v>
      </c>
      <c r="G82">
        <v>81</v>
      </c>
    </row>
    <row r="83" spans="1:7" x14ac:dyDescent="0.35">
      <c r="A83" t="s">
        <v>897</v>
      </c>
      <c r="B83">
        <f>_xlfn.IFNA(VLOOKUP(A83,'Men Club Final'!$A$2:$D$82,4,FALSE),2141)</f>
        <v>2097</v>
      </c>
      <c r="C83">
        <f>_xlfn.IFNA(VLOOKUP(A83,'Women Club Final'!$A$1:$D$68,4,FALSE),1436)</f>
        <v>1436</v>
      </c>
      <c r="D83" s="6">
        <f>_xlfn.IFNA(VLOOKUP(A83,'Mixed Relay'!$C$2:$F$42,3,FALSE),102)</f>
        <v>102</v>
      </c>
      <c r="E83">
        <f t="shared" si="4"/>
        <v>3635</v>
      </c>
      <c r="F83">
        <f t="shared" si="5"/>
        <v>82</v>
      </c>
      <c r="G83">
        <v>82</v>
      </c>
    </row>
    <row r="84" spans="1:7" x14ac:dyDescent="0.35">
      <c r="A84" t="s">
        <v>856</v>
      </c>
      <c r="B84">
        <f>_xlfn.IFNA(VLOOKUP(A84,'Men Club Final'!$A$2:$D$82,4,FALSE),2141)</f>
        <v>2128</v>
      </c>
      <c r="C84">
        <f>_xlfn.IFNA(VLOOKUP(A84,'Women Club Final'!$A$1:$D$68,4,FALSE),1436)</f>
        <v>1436</v>
      </c>
      <c r="D84" s="6">
        <f>_xlfn.IFNA(VLOOKUP(A84,'Mixed Relay'!$C$2:$F$42,3,FALSE),102)</f>
        <v>102</v>
      </c>
      <c r="E84">
        <f t="shared" si="4"/>
        <v>3666</v>
      </c>
      <c r="F84">
        <f t="shared" si="5"/>
        <v>83</v>
      </c>
      <c r="G84">
        <v>83</v>
      </c>
    </row>
    <row r="85" spans="1:7" x14ac:dyDescent="0.35">
      <c r="A85" t="s">
        <v>135</v>
      </c>
      <c r="B85">
        <f>_xlfn.IFNA(VLOOKUP(A85,'Men Club Final'!$A$2:$D$82,4,FALSE),2141)</f>
        <v>2141</v>
      </c>
      <c r="C85">
        <f>_xlfn.IFNA(VLOOKUP(A85,'Women Club Final'!$A$1:$D$68,4,FALSE),1436)</f>
        <v>1436</v>
      </c>
      <c r="D85" s="6">
        <f>_xlfn.IFNA(VLOOKUP(A85,'Mixed Relay'!$C$2:$F$42,3,FALSE),102)</f>
        <v>102</v>
      </c>
      <c r="E85">
        <f t="shared" si="4"/>
        <v>3679</v>
      </c>
      <c r="F85">
        <f t="shared" si="5"/>
        <v>84</v>
      </c>
      <c r="G85">
        <v>84</v>
      </c>
    </row>
  </sheetData>
  <sortState ref="A2:G85">
    <sortCondition ref="E2:E85"/>
  </sortState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82"/>
  <sheetViews>
    <sheetView workbookViewId="0">
      <selection activeCell="G19" sqref="G19"/>
    </sheetView>
  </sheetViews>
  <sheetFormatPr defaultColWidth="10.90625" defaultRowHeight="14.5" x14ac:dyDescent="0.35"/>
  <cols>
    <col min="1" max="1" width="60" customWidth="1"/>
    <col min="8" max="8" width="10.81640625" customWidth="1"/>
  </cols>
  <sheetData>
    <row r="1" spans="1:5" x14ac:dyDescent="0.35">
      <c r="A1" s="5" t="s">
        <v>1085</v>
      </c>
      <c r="B1" s="5" t="s">
        <v>1086</v>
      </c>
      <c r="C1" s="5" t="s">
        <v>1087</v>
      </c>
      <c r="D1" s="5" t="s">
        <v>1084</v>
      </c>
      <c r="E1" s="5" t="s">
        <v>1075</v>
      </c>
    </row>
    <row r="2" spans="1:5" x14ac:dyDescent="0.35">
      <c r="A2" t="s">
        <v>10</v>
      </c>
      <c r="B2">
        <v>4</v>
      </c>
      <c r="C2">
        <v>20</v>
      </c>
      <c r="D2">
        <v>24</v>
      </c>
      <c r="E2">
        <v>1</v>
      </c>
    </row>
    <row r="3" spans="1:5" x14ac:dyDescent="0.35">
      <c r="A3" t="s">
        <v>7</v>
      </c>
      <c r="B3">
        <v>1</v>
      </c>
      <c r="C3">
        <v>75</v>
      </c>
      <c r="D3">
        <v>76</v>
      </c>
      <c r="E3">
        <v>2</v>
      </c>
    </row>
    <row r="4" spans="1:5" x14ac:dyDescent="0.35">
      <c r="A4" t="s">
        <v>25</v>
      </c>
      <c r="B4">
        <v>22</v>
      </c>
      <c r="C4">
        <v>70</v>
      </c>
      <c r="D4">
        <v>92</v>
      </c>
      <c r="E4">
        <v>3</v>
      </c>
    </row>
    <row r="5" spans="1:5" x14ac:dyDescent="0.35">
      <c r="A5" t="s">
        <v>20</v>
      </c>
      <c r="B5">
        <v>16</v>
      </c>
      <c r="C5">
        <v>135</v>
      </c>
      <c r="D5">
        <v>151</v>
      </c>
      <c r="E5">
        <v>4</v>
      </c>
    </row>
    <row r="6" spans="1:5" x14ac:dyDescent="0.35">
      <c r="A6" t="s">
        <v>15</v>
      </c>
      <c r="B6">
        <v>10</v>
      </c>
      <c r="C6">
        <v>144</v>
      </c>
      <c r="D6">
        <v>154</v>
      </c>
      <c r="E6">
        <v>5</v>
      </c>
    </row>
    <row r="7" spans="1:5" x14ac:dyDescent="0.35">
      <c r="A7" t="s">
        <v>51</v>
      </c>
      <c r="B7">
        <v>49</v>
      </c>
      <c r="C7">
        <v>195</v>
      </c>
      <c r="D7">
        <v>244</v>
      </c>
      <c r="E7">
        <v>6</v>
      </c>
    </row>
    <row r="8" spans="1:5" x14ac:dyDescent="0.35">
      <c r="A8" t="s">
        <v>70</v>
      </c>
      <c r="B8">
        <v>70</v>
      </c>
      <c r="C8">
        <v>176</v>
      </c>
      <c r="D8">
        <v>246</v>
      </c>
      <c r="E8">
        <v>7</v>
      </c>
    </row>
    <row r="9" spans="1:5" x14ac:dyDescent="0.35">
      <c r="A9" t="s">
        <v>54</v>
      </c>
      <c r="B9">
        <v>52</v>
      </c>
      <c r="C9">
        <v>196</v>
      </c>
      <c r="D9">
        <v>248</v>
      </c>
      <c r="E9">
        <v>8</v>
      </c>
    </row>
    <row r="10" spans="1:5" x14ac:dyDescent="0.35">
      <c r="A10" t="s">
        <v>28</v>
      </c>
      <c r="B10">
        <v>25</v>
      </c>
      <c r="C10">
        <v>236</v>
      </c>
      <c r="D10">
        <v>261</v>
      </c>
      <c r="E10">
        <v>9</v>
      </c>
    </row>
    <row r="11" spans="1:5" x14ac:dyDescent="0.35">
      <c r="A11" t="s">
        <v>45</v>
      </c>
      <c r="B11">
        <v>43</v>
      </c>
      <c r="C11">
        <v>331</v>
      </c>
      <c r="D11">
        <v>374</v>
      </c>
      <c r="E11">
        <v>10</v>
      </c>
    </row>
    <row r="12" spans="1:5" x14ac:dyDescent="0.35">
      <c r="A12" t="s">
        <v>89</v>
      </c>
      <c r="B12">
        <v>91</v>
      </c>
      <c r="C12">
        <v>311</v>
      </c>
      <c r="D12">
        <v>402</v>
      </c>
      <c r="E12">
        <v>11</v>
      </c>
    </row>
    <row r="13" spans="1:5" x14ac:dyDescent="0.35">
      <c r="A13" t="s">
        <v>57</v>
      </c>
      <c r="B13">
        <v>55</v>
      </c>
      <c r="C13">
        <v>355</v>
      </c>
      <c r="D13">
        <v>410</v>
      </c>
      <c r="E13">
        <v>12</v>
      </c>
    </row>
    <row r="14" spans="1:5" x14ac:dyDescent="0.35">
      <c r="A14" t="s">
        <v>103</v>
      </c>
      <c r="B14">
        <v>109</v>
      </c>
      <c r="C14">
        <v>384</v>
      </c>
      <c r="D14">
        <v>493</v>
      </c>
      <c r="E14">
        <v>13</v>
      </c>
    </row>
    <row r="15" spans="1:5" x14ac:dyDescent="0.35">
      <c r="A15" t="s">
        <v>48</v>
      </c>
      <c r="B15">
        <v>46</v>
      </c>
      <c r="C15">
        <v>464</v>
      </c>
      <c r="D15">
        <v>510</v>
      </c>
      <c r="E15">
        <v>14</v>
      </c>
    </row>
    <row r="16" spans="1:5" x14ac:dyDescent="0.35">
      <c r="A16" t="s">
        <v>78</v>
      </c>
      <c r="B16">
        <v>79</v>
      </c>
      <c r="C16">
        <v>437</v>
      </c>
      <c r="D16">
        <v>516</v>
      </c>
      <c r="E16">
        <v>15</v>
      </c>
    </row>
    <row r="17" spans="1:5" x14ac:dyDescent="0.35">
      <c r="A17" t="s">
        <v>33</v>
      </c>
      <c r="B17">
        <v>31</v>
      </c>
      <c r="C17">
        <v>518</v>
      </c>
      <c r="D17">
        <v>549</v>
      </c>
      <c r="E17">
        <v>16</v>
      </c>
    </row>
    <row r="18" spans="1:5" x14ac:dyDescent="0.35">
      <c r="A18" t="s">
        <v>100</v>
      </c>
      <c r="B18">
        <v>106</v>
      </c>
      <c r="C18">
        <v>446</v>
      </c>
      <c r="D18">
        <v>552</v>
      </c>
      <c r="E18">
        <v>17</v>
      </c>
    </row>
    <row r="19" spans="1:5" x14ac:dyDescent="0.35">
      <c r="A19" t="s">
        <v>36</v>
      </c>
      <c r="B19">
        <v>34</v>
      </c>
      <c r="C19">
        <v>573</v>
      </c>
      <c r="D19">
        <v>607</v>
      </c>
      <c r="E19">
        <v>18</v>
      </c>
    </row>
    <row r="20" spans="1:5" x14ac:dyDescent="0.35">
      <c r="A20" t="s">
        <v>60</v>
      </c>
      <c r="B20">
        <v>58</v>
      </c>
      <c r="C20">
        <v>570</v>
      </c>
      <c r="D20">
        <v>628</v>
      </c>
      <c r="E20">
        <v>19</v>
      </c>
    </row>
    <row r="21" spans="1:5" x14ac:dyDescent="0.35">
      <c r="A21" t="s">
        <v>109</v>
      </c>
      <c r="B21">
        <v>115</v>
      </c>
      <c r="C21">
        <v>557</v>
      </c>
      <c r="D21">
        <v>672</v>
      </c>
      <c r="E21">
        <v>20</v>
      </c>
    </row>
    <row r="22" spans="1:5" x14ac:dyDescent="0.35">
      <c r="A22" t="s">
        <v>75</v>
      </c>
      <c r="B22">
        <v>76</v>
      </c>
      <c r="C22">
        <v>613</v>
      </c>
      <c r="D22">
        <v>689</v>
      </c>
      <c r="E22">
        <v>21</v>
      </c>
    </row>
    <row r="23" spans="1:5" x14ac:dyDescent="0.35">
      <c r="A23" t="s">
        <v>147</v>
      </c>
      <c r="B23">
        <v>137</v>
      </c>
      <c r="C23">
        <v>557</v>
      </c>
      <c r="D23">
        <v>694</v>
      </c>
      <c r="E23">
        <v>22</v>
      </c>
    </row>
    <row r="24" spans="1:5" x14ac:dyDescent="0.35">
      <c r="A24" t="s">
        <v>112</v>
      </c>
      <c r="B24">
        <v>118</v>
      </c>
      <c r="C24">
        <v>613</v>
      </c>
      <c r="D24">
        <v>731</v>
      </c>
      <c r="E24">
        <v>23</v>
      </c>
    </row>
    <row r="25" spans="1:5" x14ac:dyDescent="0.35">
      <c r="A25" t="s">
        <v>39</v>
      </c>
      <c r="B25">
        <v>37</v>
      </c>
      <c r="C25">
        <v>702</v>
      </c>
      <c r="D25">
        <v>739</v>
      </c>
      <c r="E25">
        <v>24</v>
      </c>
    </row>
    <row r="26" spans="1:5" x14ac:dyDescent="0.35">
      <c r="A26" t="s">
        <v>760</v>
      </c>
      <c r="B26">
        <v>137</v>
      </c>
      <c r="C26">
        <v>628</v>
      </c>
      <c r="D26">
        <v>765</v>
      </c>
      <c r="E26">
        <v>25</v>
      </c>
    </row>
    <row r="27" spans="1:5" x14ac:dyDescent="0.35">
      <c r="A27" t="s">
        <v>65</v>
      </c>
      <c r="B27">
        <v>64</v>
      </c>
      <c r="C27">
        <v>714</v>
      </c>
      <c r="D27">
        <v>778</v>
      </c>
      <c r="E27">
        <v>26</v>
      </c>
    </row>
    <row r="28" spans="1:5" x14ac:dyDescent="0.35">
      <c r="A28" t="s">
        <v>42</v>
      </c>
      <c r="B28">
        <v>40</v>
      </c>
      <c r="C28">
        <v>739</v>
      </c>
      <c r="D28">
        <v>779</v>
      </c>
      <c r="E28">
        <v>27</v>
      </c>
    </row>
    <row r="29" spans="1:5" x14ac:dyDescent="0.35">
      <c r="A29" t="s">
        <v>106</v>
      </c>
      <c r="B29">
        <v>112</v>
      </c>
      <c r="C29">
        <v>673</v>
      </c>
      <c r="D29">
        <v>785</v>
      </c>
      <c r="E29">
        <v>28</v>
      </c>
    </row>
    <row r="30" spans="1:5" x14ac:dyDescent="0.35">
      <c r="A30" t="s">
        <v>751</v>
      </c>
      <c r="B30">
        <v>137</v>
      </c>
      <c r="C30">
        <v>667</v>
      </c>
      <c r="D30">
        <v>804</v>
      </c>
      <c r="E30">
        <v>29</v>
      </c>
    </row>
    <row r="31" spans="1:5" x14ac:dyDescent="0.35">
      <c r="A31" t="s">
        <v>770</v>
      </c>
      <c r="B31">
        <v>137</v>
      </c>
      <c r="C31">
        <v>720</v>
      </c>
      <c r="D31">
        <v>857</v>
      </c>
      <c r="E31">
        <v>30</v>
      </c>
    </row>
    <row r="32" spans="1:5" x14ac:dyDescent="0.35">
      <c r="A32" t="s">
        <v>749</v>
      </c>
      <c r="B32">
        <v>137</v>
      </c>
      <c r="C32">
        <v>734</v>
      </c>
      <c r="D32">
        <v>871</v>
      </c>
      <c r="E32">
        <v>31</v>
      </c>
    </row>
    <row r="33" spans="1:5" x14ac:dyDescent="0.35">
      <c r="A33" t="s">
        <v>83</v>
      </c>
      <c r="B33">
        <v>85</v>
      </c>
      <c r="C33">
        <v>894</v>
      </c>
      <c r="D33">
        <v>979</v>
      </c>
      <c r="E33">
        <v>32</v>
      </c>
    </row>
    <row r="34" spans="1:5" x14ac:dyDescent="0.35">
      <c r="A34" t="s">
        <v>128</v>
      </c>
      <c r="B34">
        <v>137</v>
      </c>
      <c r="C34">
        <v>882</v>
      </c>
      <c r="D34">
        <v>1019</v>
      </c>
      <c r="E34">
        <v>33</v>
      </c>
    </row>
    <row r="35" spans="1:5" x14ac:dyDescent="0.35">
      <c r="A35" t="s">
        <v>149</v>
      </c>
      <c r="B35">
        <v>137</v>
      </c>
      <c r="C35">
        <v>932</v>
      </c>
      <c r="D35">
        <v>1069</v>
      </c>
      <c r="E35">
        <v>34</v>
      </c>
    </row>
    <row r="36" spans="1:5" x14ac:dyDescent="0.35">
      <c r="A36" t="s">
        <v>736</v>
      </c>
      <c r="B36">
        <v>137</v>
      </c>
      <c r="C36">
        <v>936</v>
      </c>
      <c r="D36">
        <v>1073</v>
      </c>
      <c r="E36">
        <v>35</v>
      </c>
    </row>
    <row r="37" spans="1:5" x14ac:dyDescent="0.35">
      <c r="A37" t="s">
        <v>748</v>
      </c>
      <c r="B37">
        <v>137</v>
      </c>
      <c r="C37">
        <v>996</v>
      </c>
      <c r="D37">
        <v>1133</v>
      </c>
      <c r="E37">
        <v>36</v>
      </c>
    </row>
    <row r="38" spans="1:5" x14ac:dyDescent="0.35">
      <c r="A38" t="s">
        <v>768</v>
      </c>
      <c r="B38">
        <v>137</v>
      </c>
      <c r="C38">
        <v>1006</v>
      </c>
      <c r="D38">
        <v>1143</v>
      </c>
      <c r="E38">
        <v>37</v>
      </c>
    </row>
    <row r="39" spans="1:5" x14ac:dyDescent="0.35">
      <c r="A39" t="s">
        <v>842</v>
      </c>
      <c r="B39">
        <v>137</v>
      </c>
      <c r="C39">
        <v>1050</v>
      </c>
      <c r="D39">
        <v>1187</v>
      </c>
      <c r="E39">
        <v>38</v>
      </c>
    </row>
    <row r="40" spans="1:5" x14ac:dyDescent="0.35">
      <c r="A40" t="s">
        <v>143</v>
      </c>
      <c r="B40">
        <v>137</v>
      </c>
      <c r="C40">
        <v>1066</v>
      </c>
      <c r="D40">
        <v>1203</v>
      </c>
      <c r="E40">
        <v>39</v>
      </c>
    </row>
    <row r="41" spans="1:5" x14ac:dyDescent="0.35">
      <c r="A41" t="s">
        <v>775</v>
      </c>
      <c r="B41">
        <v>137</v>
      </c>
      <c r="C41">
        <v>1073</v>
      </c>
      <c r="D41">
        <v>1210</v>
      </c>
      <c r="E41">
        <v>40</v>
      </c>
    </row>
    <row r="42" spans="1:5" x14ac:dyDescent="0.35">
      <c r="A42" t="s">
        <v>814</v>
      </c>
      <c r="B42">
        <v>137</v>
      </c>
      <c r="C42">
        <v>1092</v>
      </c>
      <c r="D42">
        <v>1229</v>
      </c>
      <c r="E42">
        <v>41</v>
      </c>
    </row>
    <row r="43" spans="1:5" x14ac:dyDescent="0.35">
      <c r="A43" t="s">
        <v>1040</v>
      </c>
      <c r="B43">
        <v>137</v>
      </c>
      <c r="C43">
        <v>1116</v>
      </c>
      <c r="D43">
        <v>1253</v>
      </c>
      <c r="E43">
        <v>42</v>
      </c>
    </row>
    <row r="44" spans="1:5" x14ac:dyDescent="0.35">
      <c r="A44" t="s">
        <v>211</v>
      </c>
      <c r="B44">
        <v>137</v>
      </c>
      <c r="C44">
        <v>1163</v>
      </c>
      <c r="D44">
        <v>1300</v>
      </c>
      <c r="E44">
        <v>43</v>
      </c>
    </row>
    <row r="45" spans="1:5" x14ac:dyDescent="0.35">
      <c r="A45" t="s">
        <v>754</v>
      </c>
      <c r="B45">
        <v>137</v>
      </c>
      <c r="C45">
        <v>1169</v>
      </c>
      <c r="D45">
        <v>1306</v>
      </c>
      <c r="E45">
        <v>44</v>
      </c>
    </row>
    <row r="46" spans="1:5" x14ac:dyDescent="0.35">
      <c r="A46" t="s">
        <v>763</v>
      </c>
      <c r="B46">
        <v>137</v>
      </c>
      <c r="C46">
        <v>1204</v>
      </c>
      <c r="D46">
        <v>1341</v>
      </c>
      <c r="E46">
        <v>45</v>
      </c>
    </row>
    <row r="47" spans="1:5" x14ac:dyDescent="0.35">
      <c r="A47" t="s">
        <v>762</v>
      </c>
      <c r="B47">
        <v>137</v>
      </c>
      <c r="C47">
        <v>1211</v>
      </c>
      <c r="D47">
        <v>1348</v>
      </c>
      <c r="E47">
        <v>46</v>
      </c>
    </row>
    <row r="48" spans="1:5" x14ac:dyDescent="0.35">
      <c r="A48" t="s">
        <v>196</v>
      </c>
      <c r="B48">
        <v>137</v>
      </c>
      <c r="C48">
        <v>1228</v>
      </c>
      <c r="D48">
        <v>1365</v>
      </c>
      <c r="E48">
        <v>47</v>
      </c>
    </row>
    <row r="49" spans="1:5" x14ac:dyDescent="0.35">
      <c r="A49" t="s">
        <v>86</v>
      </c>
      <c r="B49">
        <v>88</v>
      </c>
      <c r="C49">
        <v>1278</v>
      </c>
      <c r="D49">
        <v>1366</v>
      </c>
      <c r="E49">
        <v>48</v>
      </c>
    </row>
    <row r="50" spans="1:5" x14ac:dyDescent="0.35">
      <c r="A50" t="s">
        <v>1023</v>
      </c>
      <c r="B50">
        <v>137</v>
      </c>
      <c r="C50">
        <v>1265</v>
      </c>
      <c r="D50">
        <v>1402</v>
      </c>
      <c r="E50">
        <v>49</v>
      </c>
    </row>
    <row r="51" spans="1:5" x14ac:dyDescent="0.35">
      <c r="A51" t="s">
        <v>115</v>
      </c>
      <c r="B51">
        <v>121</v>
      </c>
      <c r="C51">
        <v>1304</v>
      </c>
      <c r="D51">
        <v>1425</v>
      </c>
      <c r="E51">
        <v>50</v>
      </c>
    </row>
    <row r="52" spans="1:5" x14ac:dyDescent="0.35">
      <c r="A52" t="s">
        <v>122</v>
      </c>
      <c r="B52">
        <v>130</v>
      </c>
      <c r="C52">
        <v>1343</v>
      </c>
      <c r="D52">
        <v>1473</v>
      </c>
      <c r="E52">
        <v>51</v>
      </c>
    </row>
    <row r="53" spans="1:5" x14ac:dyDescent="0.35">
      <c r="A53" t="s">
        <v>753</v>
      </c>
      <c r="B53">
        <v>137</v>
      </c>
      <c r="C53">
        <v>1383</v>
      </c>
      <c r="D53">
        <v>1520</v>
      </c>
      <c r="E53">
        <v>52</v>
      </c>
    </row>
    <row r="54" spans="1:5" x14ac:dyDescent="0.35">
      <c r="A54" t="s">
        <v>809</v>
      </c>
      <c r="B54">
        <v>137</v>
      </c>
      <c r="C54">
        <v>1386</v>
      </c>
      <c r="D54">
        <v>1523</v>
      </c>
      <c r="E54">
        <v>53</v>
      </c>
    </row>
    <row r="55" spans="1:5" x14ac:dyDescent="0.35">
      <c r="A55" t="s">
        <v>1092</v>
      </c>
      <c r="B55">
        <v>137</v>
      </c>
      <c r="C55">
        <v>1409</v>
      </c>
      <c r="D55">
        <v>1546</v>
      </c>
      <c r="E55">
        <v>54</v>
      </c>
    </row>
    <row r="56" spans="1:5" x14ac:dyDescent="0.35">
      <c r="A56" t="s">
        <v>740</v>
      </c>
      <c r="B56">
        <v>137</v>
      </c>
      <c r="C56">
        <v>1445</v>
      </c>
      <c r="D56">
        <v>1582</v>
      </c>
      <c r="E56">
        <v>55</v>
      </c>
    </row>
    <row r="57" spans="1:5" x14ac:dyDescent="0.35">
      <c r="A57" t="s">
        <v>813</v>
      </c>
      <c r="B57">
        <v>137</v>
      </c>
      <c r="C57">
        <v>1462</v>
      </c>
      <c r="D57">
        <v>1599</v>
      </c>
      <c r="E57">
        <v>56</v>
      </c>
    </row>
    <row r="58" spans="1:5" x14ac:dyDescent="0.35">
      <c r="A58" t="s">
        <v>980</v>
      </c>
      <c r="B58">
        <v>137</v>
      </c>
      <c r="C58">
        <v>1518</v>
      </c>
      <c r="D58">
        <v>1655</v>
      </c>
      <c r="E58">
        <v>57</v>
      </c>
    </row>
    <row r="59" spans="1:5" x14ac:dyDescent="0.35">
      <c r="A59" t="s">
        <v>1070</v>
      </c>
      <c r="B59">
        <v>137</v>
      </c>
      <c r="C59">
        <v>1520</v>
      </c>
      <c r="D59">
        <v>1657</v>
      </c>
      <c r="E59">
        <v>58</v>
      </c>
    </row>
    <row r="60" spans="1:5" x14ac:dyDescent="0.35">
      <c r="A60" t="s">
        <v>133</v>
      </c>
      <c r="B60">
        <v>137</v>
      </c>
      <c r="C60">
        <v>1539</v>
      </c>
      <c r="D60">
        <v>1676</v>
      </c>
      <c r="E60">
        <v>59</v>
      </c>
    </row>
    <row r="61" spans="1:5" x14ac:dyDescent="0.35">
      <c r="A61" t="s">
        <v>1071</v>
      </c>
      <c r="B61">
        <v>137</v>
      </c>
      <c r="C61">
        <v>1556</v>
      </c>
      <c r="D61">
        <v>1693</v>
      </c>
      <c r="E61">
        <v>60</v>
      </c>
    </row>
    <row r="62" spans="1:5" x14ac:dyDescent="0.35">
      <c r="A62" t="s">
        <v>829</v>
      </c>
      <c r="B62">
        <v>137</v>
      </c>
      <c r="C62">
        <v>1559</v>
      </c>
      <c r="D62">
        <v>1696</v>
      </c>
      <c r="E62">
        <v>61</v>
      </c>
    </row>
    <row r="63" spans="1:5" x14ac:dyDescent="0.35">
      <c r="A63" t="s">
        <v>780</v>
      </c>
      <c r="B63">
        <v>137</v>
      </c>
      <c r="C63">
        <v>1573</v>
      </c>
      <c r="D63">
        <v>1710</v>
      </c>
      <c r="E63">
        <v>62</v>
      </c>
    </row>
    <row r="64" spans="1:5" x14ac:dyDescent="0.35">
      <c r="A64" t="s">
        <v>972</v>
      </c>
      <c r="B64">
        <v>137</v>
      </c>
      <c r="C64">
        <v>1576</v>
      </c>
      <c r="D64">
        <v>1713</v>
      </c>
      <c r="E64">
        <v>63</v>
      </c>
    </row>
    <row r="65" spans="1:5" x14ac:dyDescent="0.35">
      <c r="A65" t="s">
        <v>138</v>
      </c>
      <c r="B65">
        <v>137</v>
      </c>
      <c r="C65">
        <v>1585</v>
      </c>
      <c r="D65">
        <v>1722</v>
      </c>
      <c r="E65">
        <v>64</v>
      </c>
    </row>
    <row r="66" spans="1:5" x14ac:dyDescent="0.35">
      <c r="A66" t="s">
        <v>807</v>
      </c>
      <c r="B66">
        <v>137</v>
      </c>
      <c r="C66">
        <v>1599</v>
      </c>
      <c r="D66">
        <v>1736</v>
      </c>
      <c r="E66">
        <v>65</v>
      </c>
    </row>
    <row r="67" spans="1:5" x14ac:dyDescent="0.35">
      <c r="A67" t="s">
        <v>1066</v>
      </c>
      <c r="B67">
        <v>137</v>
      </c>
      <c r="C67">
        <v>1663</v>
      </c>
      <c r="D67">
        <v>1800</v>
      </c>
      <c r="E67">
        <v>66</v>
      </c>
    </row>
    <row r="68" spans="1:5" x14ac:dyDescent="0.35">
      <c r="A68" t="s">
        <v>743</v>
      </c>
      <c r="B68">
        <v>137</v>
      </c>
      <c r="C68">
        <v>1666</v>
      </c>
      <c r="D68">
        <v>1803</v>
      </c>
      <c r="E68">
        <v>67</v>
      </c>
    </row>
    <row r="69" spans="1:5" x14ac:dyDescent="0.35">
      <c r="A69" t="s">
        <v>756</v>
      </c>
      <c r="B69">
        <v>137</v>
      </c>
      <c r="C69">
        <v>1667</v>
      </c>
      <c r="D69">
        <v>1804</v>
      </c>
      <c r="E69">
        <v>68</v>
      </c>
    </row>
    <row r="70" spans="1:5" x14ac:dyDescent="0.35">
      <c r="A70" t="s">
        <v>900</v>
      </c>
      <c r="B70">
        <v>137</v>
      </c>
      <c r="C70">
        <v>1677</v>
      </c>
      <c r="D70">
        <v>1814</v>
      </c>
      <c r="E70">
        <v>69</v>
      </c>
    </row>
    <row r="71" spans="1:5" x14ac:dyDescent="0.35">
      <c r="A71" t="s">
        <v>782</v>
      </c>
      <c r="B71">
        <v>137</v>
      </c>
      <c r="C71">
        <v>1703</v>
      </c>
      <c r="D71">
        <v>1840</v>
      </c>
      <c r="E71">
        <v>70</v>
      </c>
    </row>
    <row r="72" spans="1:5" x14ac:dyDescent="0.35">
      <c r="A72" t="s">
        <v>839</v>
      </c>
      <c r="B72">
        <v>137</v>
      </c>
      <c r="C72">
        <v>1729</v>
      </c>
      <c r="D72">
        <v>1866</v>
      </c>
      <c r="E72">
        <v>71</v>
      </c>
    </row>
    <row r="73" spans="1:5" x14ac:dyDescent="0.35">
      <c r="A73" t="s">
        <v>1021</v>
      </c>
      <c r="B73">
        <v>137</v>
      </c>
      <c r="C73">
        <v>1746</v>
      </c>
      <c r="D73">
        <v>1883</v>
      </c>
      <c r="E73">
        <v>72</v>
      </c>
    </row>
    <row r="74" spans="1:5" x14ac:dyDescent="0.35">
      <c r="A74" t="s">
        <v>1089</v>
      </c>
      <c r="B74">
        <v>137</v>
      </c>
      <c r="C74">
        <v>1759</v>
      </c>
      <c r="D74">
        <v>1896</v>
      </c>
      <c r="E74">
        <v>73</v>
      </c>
    </row>
    <row r="75" spans="1:5" x14ac:dyDescent="0.35">
      <c r="A75" t="s">
        <v>800</v>
      </c>
      <c r="B75">
        <v>137</v>
      </c>
      <c r="C75">
        <v>1783</v>
      </c>
      <c r="D75">
        <v>1920</v>
      </c>
      <c r="E75">
        <v>74</v>
      </c>
    </row>
    <row r="76" spans="1:5" x14ac:dyDescent="0.35">
      <c r="A76" t="s">
        <v>1093</v>
      </c>
      <c r="B76">
        <v>137</v>
      </c>
      <c r="C76">
        <v>1809</v>
      </c>
      <c r="D76">
        <v>1946</v>
      </c>
      <c r="E76">
        <v>75</v>
      </c>
    </row>
    <row r="77" spans="1:5" x14ac:dyDescent="0.35">
      <c r="A77" t="s">
        <v>853</v>
      </c>
      <c r="B77">
        <v>137</v>
      </c>
      <c r="C77">
        <v>1867</v>
      </c>
      <c r="D77">
        <v>2004</v>
      </c>
      <c r="E77">
        <v>76</v>
      </c>
    </row>
    <row r="78" spans="1:5" x14ac:dyDescent="0.35">
      <c r="A78" t="s">
        <v>1095</v>
      </c>
      <c r="B78">
        <v>137</v>
      </c>
      <c r="C78">
        <v>1913</v>
      </c>
      <c r="D78">
        <v>2050</v>
      </c>
      <c r="E78">
        <v>77</v>
      </c>
    </row>
    <row r="79" spans="1:5" x14ac:dyDescent="0.35">
      <c r="A79" t="s">
        <v>804</v>
      </c>
      <c r="B79">
        <v>137</v>
      </c>
      <c r="C79">
        <v>1914</v>
      </c>
      <c r="D79">
        <v>2051</v>
      </c>
      <c r="E79">
        <v>78</v>
      </c>
    </row>
    <row r="80" spans="1:5" x14ac:dyDescent="0.35">
      <c r="A80" t="s">
        <v>1091</v>
      </c>
      <c r="B80">
        <v>137</v>
      </c>
      <c r="C80">
        <v>1944</v>
      </c>
      <c r="D80">
        <v>2081</v>
      </c>
      <c r="E80">
        <v>79</v>
      </c>
    </row>
    <row r="81" spans="1:5" x14ac:dyDescent="0.35">
      <c r="A81" t="s">
        <v>897</v>
      </c>
      <c r="B81">
        <v>137</v>
      </c>
      <c r="C81">
        <v>1960</v>
      </c>
      <c r="D81">
        <v>2097</v>
      </c>
      <c r="E81">
        <v>80</v>
      </c>
    </row>
    <row r="82" spans="1:5" x14ac:dyDescent="0.35">
      <c r="A82" t="s">
        <v>856</v>
      </c>
      <c r="B82">
        <v>137</v>
      </c>
      <c r="C82">
        <v>1991</v>
      </c>
      <c r="D82">
        <v>2128</v>
      </c>
      <c r="E82">
        <v>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8"/>
  <sheetViews>
    <sheetView workbookViewId="0">
      <selection activeCell="J73" sqref="J73"/>
    </sheetView>
  </sheetViews>
  <sheetFormatPr defaultColWidth="10.90625" defaultRowHeight="14.5" x14ac:dyDescent="0.35"/>
  <cols>
    <col min="1" max="1" width="48.6328125" customWidth="1"/>
  </cols>
  <sheetData>
    <row r="1" spans="1:5" x14ac:dyDescent="0.35">
      <c r="A1" s="5" t="s">
        <v>1085</v>
      </c>
      <c r="B1" s="5" t="s">
        <v>1086</v>
      </c>
      <c r="C1" s="5" t="s">
        <v>1087</v>
      </c>
      <c r="D1" s="5" t="s">
        <v>1084</v>
      </c>
      <c r="E1" s="5" t="s">
        <v>1106</v>
      </c>
    </row>
    <row r="2" spans="1:5" x14ac:dyDescent="0.35">
      <c r="A2" t="s">
        <v>25</v>
      </c>
      <c r="B2">
        <v>4</v>
      </c>
      <c r="C2">
        <v>35</v>
      </c>
      <c r="D2">
        <v>39</v>
      </c>
      <c r="E2">
        <v>1</v>
      </c>
    </row>
    <row r="3" spans="1:5" x14ac:dyDescent="0.35">
      <c r="A3" t="s">
        <v>7</v>
      </c>
      <c r="B3">
        <v>7</v>
      </c>
      <c r="C3">
        <v>40</v>
      </c>
      <c r="D3">
        <v>47</v>
      </c>
      <c r="E3">
        <v>2</v>
      </c>
    </row>
    <row r="4" spans="1:5" x14ac:dyDescent="0.35">
      <c r="A4" t="s">
        <v>10</v>
      </c>
      <c r="B4">
        <v>1</v>
      </c>
      <c r="C4">
        <v>75</v>
      </c>
      <c r="D4">
        <v>76</v>
      </c>
      <c r="E4">
        <v>3</v>
      </c>
    </row>
    <row r="5" spans="1:5" x14ac:dyDescent="0.35">
      <c r="A5" t="s">
        <v>28</v>
      </c>
      <c r="B5">
        <v>10</v>
      </c>
      <c r="C5">
        <v>95</v>
      </c>
      <c r="D5">
        <v>105</v>
      </c>
      <c r="E5">
        <v>4</v>
      </c>
    </row>
    <row r="6" spans="1:5" x14ac:dyDescent="0.35">
      <c r="A6" t="s">
        <v>54</v>
      </c>
      <c r="B6">
        <v>37</v>
      </c>
      <c r="C6">
        <v>151</v>
      </c>
      <c r="D6">
        <v>188</v>
      </c>
      <c r="E6">
        <v>5</v>
      </c>
    </row>
    <row r="7" spans="1:5" x14ac:dyDescent="0.35">
      <c r="A7" t="s">
        <v>33</v>
      </c>
      <c r="B7">
        <v>25</v>
      </c>
      <c r="C7">
        <v>168</v>
      </c>
      <c r="D7">
        <v>193</v>
      </c>
      <c r="E7">
        <v>6</v>
      </c>
    </row>
    <row r="8" spans="1:5" x14ac:dyDescent="0.35">
      <c r="A8" t="s">
        <v>100</v>
      </c>
      <c r="B8">
        <v>73</v>
      </c>
      <c r="C8">
        <v>154</v>
      </c>
      <c r="D8">
        <v>227</v>
      </c>
      <c r="E8">
        <v>7</v>
      </c>
    </row>
    <row r="9" spans="1:5" x14ac:dyDescent="0.35">
      <c r="A9" t="s">
        <v>51</v>
      </c>
      <c r="B9">
        <v>70</v>
      </c>
      <c r="C9">
        <v>173</v>
      </c>
      <c r="D9">
        <v>243</v>
      </c>
      <c r="E9">
        <v>8</v>
      </c>
    </row>
    <row r="10" spans="1:5" x14ac:dyDescent="0.35">
      <c r="A10" t="s">
        <v>15</v>
      </c>
      <c r="B10">
        <v>19</v>
      </c>
      <c r="C10">
        <v>245</v>
      </c>
      <c r="D10">
        <v>264</v>
      </c>
      <c r="E10">
        <v>9</v>
      </c>
    </row>
    <row r="11" spans="1:5" x14ac:dyDescent="0.35">
      <c r="A11" t="s">
        <v>45</v>
      </c>
      <c r="B11">
        <v>28</v>
      </c>
      <c r="C11">
        <v>247</v>
      </c>
      <c r="D11">
        <v>275</v>
      </c>
      <c r="E11">
        <v>10</v>
      </c>
    </row>
    <row r="12" spans="1:5" x14ac:dyDescent="0.35">
      <c r="A12" t="s">
        <v>196</v>
      </c>
      <c r="B12">
        <v>34</v>
      </c>
      <c r="C12">
        <v>329</v>
      </c>
      <c r="D12">
        <v>363</v>
      </c>
      <c r="E12">
        <v>11</v>
      </c>
    </row>
    <row r="13" spans="1:5" x14ac:dyDescent="0.35">
      <c r="A13" t="s">
        <v>20</v>
      </c>
      <c r="B13">
        <v>49</v>
      </c>
      <c r="C13">
        <v>364</v>
      </c>
      <c r="D13">
        <v>413</v>
      </c>
      <c r="E13">
        <v>12</v>
      </c>
    </row>
    <row r="14" spans="1:5" x14ac:dyDescent="0.35">
      <c r="A14" t="s">
        <v>112</v>
      </c>
      <c r="B14">
        <v>52</v>
      </c>
      <c r="C14">
        <v>418</v>
      </c>
      <c r="D14">
        <v>470</v>
      </c>
      <c r="E14">
        <v>13</v>
      </c>
    </row>
    <row r="15" spans="1:5" x14ac:dyDescent="0.35">
      <c r="A15" t="s">
        <v>89</v>
      </c>
      <c r="B15">
        <v>100</v>
      </c>
      <c r="C15">
        <v>371</v>
      </c>
      <c r="D15">
        <v>471</v>
      </c>
      <c r="E15">
        <v>14</v>
      </c>
    </row>
    <row r="16" spans="1:5" x14ac:dyDescent="0.35">
      <c r="A16" t="s">
        <v>143</v>
      </c>
      <c r="B16">
        <v>104</v>
      </c>
      <c r="C16">
        <v>393</v>
      </c>
      <c r="D16">
        <v>497</v>
      </c>
      <c r="E16">
        <v>15</v>
      </c>
    </row>
    <row r="17" spans="1:5" x14ac:dyDescent="0.35">
      <c r="A17" t="s">
        <v>78</v>
      </c>
      <c r="B17">
        <v>104</v>
      </c>
      <c r="C17">
        <v>410</v>
      </c>
      <c r="D17">
        <v>514</v>
      </c>
      <c r="E17">
        <v>16</v>
      </c>
    </row>
    <row r="18" spans="1:5" x14ac:dyDescent="0.35">
      <c r="A18" t="s">
        <v>109</v>
      </c>
      <c r="B18">
        <v>40</v>
      </c>
      <c r="C18">
        <v>510</v>
      </c>
      <c r="D18">
        <v>550</v>
      </c>
      <c r="E18">
        <v>17</v>
      </c>
    </row>
    <row r="19" spans="1:5" x14ac:dyDescent="0.35">
      <c r="A19" t="s">
        <v>36</v>
      </c>
      <c r="B19">
        <v>104</v>
      </c>
      <c r="C19">
        <v>454</v>
      </c>
      <c r="D19">
        <v>558</v>
      </c>
      <c r="E19">
        <v>18</v>
      </c>
    </row>
    <row r="20" spans="1:5" x14ac:dyDescent="0.35">
      <c r="A20" t="s">
        <v>754</v>
      </c>
      <c r="B20">
        <v>104</v>
      </c>
      <c r="C20">
        <v>461</v>
      </c>
      <c r="D20">
        <v>565</v>
      </c>
      <c r="E20">
        <v>19</v>
      </c>
    </row>
    <row r="21" spans="1:5" x14ac:dyDescent="0.35">
      <c r="A21" t="s">
        <v>65</v>
      </c>
      <c r="B21">
        <v>88</v>
      </c>
      <c r="C21">
        <v>485</v>
      </c>
      <c r="D21">
        <v>573</v>
      </c>
      <c r="E21">
        <v>20</v>
      </c>
    </row>
    <row r="22" spans="1:5" x14ac:dyDescent="0.35">
      <c r="A22" t="s">
        <v>48</v>
      </c>
      <c r="B22">
        <v>82</v>
      </c>
      <c r="C22">
        <v>520</v>
      </c>
      <c r="D22">
        <v>602</v>
      </c>
      <c r="E22">
        <v>21</v>
      </c>
    </row>
    <row r="23" spans="1:5" x14ac:dyDescent="0.35">
      <c r="A23" t="s">
        <v>103</v>
      </c>
      <c r="B23">
        <v>104</v>
      </c>
      <c r="C23">
        <v>501</v>
      </c>
      <c r="D23">
        <v>605</v>
      </c>
      <c r="E23">
        <v>22</v>
      </c>
    </row>
    <row r="24" spans="1:5" x14ac:dyDescent="0.35">
      <c r="A24" t="s">
        <v>149</v>
      </c>
      <c r="B24">
        <v>103</v>
      </c>
      <c r="C24">
        <v>518</v>
      </c>
      <c r="D24">
        <v>621</v>
      </c>
      <c r="E24">
        <v>23</v>
      </c>
    </row>
    <row r="25" spans="1:5" x14ac:dyDescent="0.35">
      <c r="A25" t="s">
        <v>133</v>
      </c>
      <c r="B25">
        <v>46</v>
      </c>
      <c r="C25">
        <v>662</v>
      </c>
      <c r="D25">
        <v>708</v>
      </c>
      <c r="E25">
        <v>24</v>
      </c>
    </row>
    <row r="26" spans="1:5" x14ac:dyDescent="0.35">
      <c r="A26" t="s">
        <v>1089</v>
      </c>
      <c r="B26">
        <v>104</v>
      </c>
      <c r="C26">
        <v>621</v>
      </c>
      <c r="D26">
        <v>725</v>
      </c>
      <c r="E26">
        <v>25</v>
      </c>
    </row>
    <row r="27" spans="1:5" x14ac:dyDescent="0.35">
      <c r="A27" t="s">
        <v>106</v>
      </c>
      <c r="B27">
        <v>43</v>
      </c>
      <c r="C27">
        <v>690</v>
      </c>
      <c r="D27">
        <v>733</v>
      </c>
      <c r="E27">
        <v>26</v>
      </c>
    </row>
    <row r="28" spans="1:5" x14ac:dyDescent="0.35">
      <c r="A28" t="s">
        <v>740</v>
      </c>
      <c r="B28">
        <v>104</v>
      </c>
      <c r="C28">
        <v>701</v>
      </c>
      <c r="D28">
        <v>805</v>
      </c>
      <c r="E28">
        <v>27</v>
      </c>
    </row>
    <row r="29" spans="1:5" x14ac:dyDescent="0.35">
      <c r="A29" t="s">
        <v>128</v>
      </c>
      <c r="B29">
        <v>104</v>
      </c>
      <c r="C29">
        <v>703</v>
      </c>
      <c r="D29">
        <v>807</v>
      </c>
      <c r="E29">
        <v>28</v>
      </c>
    </row>
    <row r="30" spans="1:5" x14ac:dyDescent="0.35">
      <c r="A30" t="s">
        <v>147</v>
      </c>
      <c r="B30">
        <v>104</v>
      </c>
      <c r="C30">
        <v>710</v>
      </c>
      <c r="D30">
        <v>814</v>
      </c>
      <c r="E30">
        <v>29</v>
      </c>
    </row>
    <row r="31" spans="1:5" x14ac:dyDescent="0.35">
      <c r="A31" t="s">
        <v>751</v>
      </c>
      <c r="B31">
        <v>104</v>
      </c>
      <c r="C31">
        <v>739</v>
      </c>
      <c r="D31">
        <v>843</v>
      </c>
      <c r="E31">
        <v>30</v>
      </c>
    </row>
    <row r="32" spans="1:5" x14ac:dyDescent="0.35">
      <c r="A32" t="s">
        <v>749</v>
      </c>
      <c r="B32">
        <v>104</v>
      </c>
      <c r="C32">
        <v>755</v>
      </c>
      <c r="D32">
        <v>859</v>
      </c>
      <c r="E32">
        <v>31</v>
      </c>
    </row>
    <row r="33" spans="1:5" x14ac:dyDescent="0.35">
      <c r="A33" t="s">
        <v>75</v>
      </c>
      <c r="B33">
        <v>64</v>
      </c>
      <c r="C33">
        <v>830</v>
      </c>
      <c r="D33">
        <v>894</v>
      </c>
      <c r="E33">
        <v>32</v>
      </c>
    </row>
    <row r="34" spans="1:5" x14ac:dyDescent="0.35">
      <c r="A34" t="s">
        <v>57</v>
      </c>
      <c r="B34">
        <v>91</v>
      </c>
      <c r="C34">
        <v>805</v>
      </c>
      <c r="D34">
        <v>896</v>
      </c>
      <c r="E34">
        <v>33</v>
      </c>
    </row>
    <row r="35" spans="1:5" x14ac:dyDescent="0.35">
      <c r="A35" t="s">
        <v>839</v>
      </c>
      <c r="B35">
        <v>104</v>
      </c>
      <c r="C35">
        <v>800</v>
      </c>
      <c r="D35">
        <v>904</v>
      </c>
      <c r="E35">
        <v>34</v>
      </c>
    </row>
    <row r="36" spans="1:5" x14ac:dyDescent="0.35">
      <c r="A36" t="s">
        <v>762</v>
      </c>
      <c r="B36">
        <v>104</v>
      </c>
      <c r="C36">
        <v>802</v>
      </c>
      <c r="D36">
        <v>906</v>
      </c>
      <c r="E36">
        <v>35</v>
      </c>
    </row>
    <row r="37" spans="1:5" x14ac:dyDescent="0.35">
      <c r="A37" t="s">
        <v>770</v>
      </c>
      <c r="B37">
        <v>104</v>
      </c>
      <c r="C37">
        <v>858</v>
      </c>
      <c r="D37">
        <v>962</v>
      </c>
      <c r="E37">
        <v>36</v>
      </c>
    </row>
    <row r="38" spans="1:5" x14ac:dyDescent="0.35">
      <c r="A38" t="s">
        <v>211</v>
      </c>
      <c r="B38">
        <v>13</v>
      </c>
      <c r="C38">
        <v>950</v>
      </c>
      <c r="D38">
        <v>963</v>
      </c>
      <c r="E38">
        <v>37</v>
      </c>
    </row>
    <row r="39" spans="1:5" x14ac:dyDescent="0.35">
      <c r="A39" t="s">
        <v>60</v>
      </c>
      <c r="B39">
        <v>104</v>
      </c>
      <c r="C39">
        <v>894</v>
      </c>
      <c r="D39">
        <v>998</v>
      </c>
      <c r="E39">
        <v>38</v>
      </c>
    </row>
    <row r="40" spans="1:5" x14ac:dyDescent="0.35">
      <c r="A40" t="s">
        <v>972</v>
      </c>
      <c r="B40">
        <v>104</v>
      </c>
      <c r="C40">
        <v>904</v>
      </c>
      <c r="D40">
        <v>1008</v>
      </c>
      <c r="E40">
        <v>39</v>
      </c>
    </row>
    <row r="41" spans="1:5" x14ac:dyDescent="0.35">
      <c r="A41" t="s">
        <v>756</v>
      </c>
      <c r="B41">
        <v>104</v>
      </c>
      <c r="C41">
        <v>910</v>
      </c>
      <c r="D41">
        <v>1014</v>
      </c>
      <c r="E41">
        <v>40</v>
      </c>
    </row>
    <row r="42" spans="1:5" x14ac:dyDescent="0.35">
      <c r="A42" t="s">
        <v>39</v>
      </c>
      <c r="B42">
        <v>104</v>
      </c>
      <c r="C42">
        <v>936</v>
      </c>
      <c r="D42">
        <v>1040</v>
      </c>
      <c r="E42">
        <v>41</v>
      </c>
    </row>
    <row r="43" spans="1:5" x14ac:dyDescent="0.35">
      <c r="A43" t="s">
        <v>853</v>
      </c>
      <c r="B43">
        <v>104</v>
      </c>
      <c r="C43">
        <v>969</v>
      </c>
      <c r="D43">
        <v>1073</v>
      </c>
      <c r="E43">
        <v>42</v>
      </c>
    </row>
    <row r="44" spans="1:5" x14ac:dyDescent="0.35">
      <c r="A44" t="s">
        <v>736</v>
      </c>
      <c r="B44">
        <v>104</v>
      </c>
      <c r="C44">
        <v>1017</v>
      </c>
      <c r="D44">
        <v>1121</v>
      </c>
      <c r="E44">
        <v>43</v>
      </c>
    </row>
    <row r="45" spans="1:5" x14ac:dyDescent="0.35">
      <c r="A45" t="s">
        <v>743</v>
      </c>
      <c r="B45">
        <v>104</v>
      </c>
      <c r="C45">
        <v>1021</v>
      </c>
      <c r="D45">
        <v>1125</v>
      </c>
      <c r="E45">
        <v>44</v>
      </c>
    </row>
    <row r="46" spans="1:5" x14ac:dyDescent="0.35">
      <c r="A46" t="s">
        <v>1088</v>
      </c>
      <c r="B46">
        <v>85</v>
      </c>
      <c r="C46">
        <v>1049</v>
      </c>
      <c r="D46">
        <v>1134</v>
      </c>
      <c r="E46">
        <v>45</v>
      </c>
    </row>
    <row r="47" spans="1:5" x14ac:dyDescent="0.35">
      <c r="A47" t="s">
        <v>1040</v>
      </c>
      <c r="B47">
        <v>104</v>
      </c>
      <c r="C47">
        <v>1043</v>
      </c>
      <c r="D47">
        <v>1147</v>
      </c>
      <c r="E47">
        <v>46</v>
      </c>
    </row>
    <row r="48" spans="1:5" x14ac:dyDescent="0.35">
      <c r="A48" t="s">
        <v>813</v>
      </c>
      <c r="B48">
        <v>104</v>
      </c>
      <c r="C48">
        <v>1043</v>
      </c>
      <c r="D48">
        <v>1147</v>
      </c>
      <c r="E48">
        <v>47</v>
      </c>
    </row>
    <row r="49" spans="1:5" x14ac:dyDescent="0.35">
      <c r="A49" t="s">
        <v>138</v>
      </c>
      <c r="B49">
        <v>104</v>
      </c>
      <c r="C49">
        <v>1066</v>
      </c>
      <c r="D49">
        <v>1170</v>
      </c>
      <c r="E49">
        <v>48</v>
      </c>
    </row>
    <row r="50" spans="1:5" x14ac:dyDescent="0.35">
      <c r="A50" t="s">
        <v>1021</v>
      </c>
      <c r="B50">
        <v>104</v>
      </c>
      <c r="C50">
        <v>1069</v>
      </c>
      <c r="D50">
        <v>1173</v>
      </c>
      <c r="E50">
        <v>49</v>
      </c>
    </row>
    <row r="51" spans="1:5" x14ac:dyDescent="0.35">
      <c r="A51" t="s">
        <v>980</v>
      </c>
      <c r="B51">
        <v>104</v>
      </c>
      <c r="C51">
        <v>1116</v>
      </c>
      <c r="D51">
        <v>1220</v>
      </c>
      <c r="E51">
        <v>50</v>
      </c>
    </row>
    <row r="52" spans="1:5" x14ac:dyDescent="0.35">
      <c r="A52" t="s">
        <v>763</v>
      </c>
      <c r="B52">
        <v>104</v>
      </c>
      <c r="C52">
        <v>1120</v>
      </c>
      <c r="D52">
        <v>1224</v>
      </c>
      <c r="E52">
        <v>51</v>
      </c>
    </row>
    <row r="53" spans="1:5" x14ac:dyDescent="0.35">
      <c r="A53" t="s">
        <v>1095</v>
      </c>
      <c r="B53">
        <v>104</v>
      </c>
      <c r="C53">
        <v>1123</v>
      </c>
      <c r="D53">
        <v>1227</v>
      </c>
      <c r="E53">
        <v>52</v>
      </c>
    </row>
    <row r="54" spans="1:5" x14ac:dyDescent="0.35">
      <c r="A54" t="s">
        <v>1090</v>
      </c>
      <c r="B54">
        <v>104</v>
      </c>
      <c r="C54">
        <v>1124</v>
      </c>
      <c r="D54">
        <v>1228</v>
      </c>
      <c r="E54">
        <v>53</v>
      </c>
    </row>
    <row r="55" spans="1:5" x14ac:dyDescent="0.35">
      <c r="A55" t="s">
        <v>768</v>
      </c>
      <c r="B55">
        <v>104</v>
      </c>
      <c r="C55">
        <v>1125</v>
      </c>
      <c r="D55">
        <v>1229</v>
      </c>
      <c r="E55">
        <v>54</v>
      </c>
    </row>
    <row r="56" spans="1:5" x14ac:dyDescent="0.35">
      <c r="A56" t="s">
        <v>775</v>
      </c>
      <c r="B56">
        <v>104</v>
      </c>
      <c r="C56">
        <v>1126</v>
      </c>
      <c r="D56">
        <v>1230</v>
      </c>
      <c r="E56">
        <v>55</v>
      </c>
    </row>
    <row r="57" spans="1:5" x14ac:dyDescent="0.35">
      <c r="A57" t="s">
        <v>748</v>
      </c>
      <c r="B57">
        <v>104</v>
      </c>
      <c r="C57">
        <v>1147</v>
      </c>
      <c r="D57">
        <v>1251</v>
      </c>
      <c r="E57">
        <v>56</v>
      </c>
    </row>
    <row r="58" spans="1:5" x14ac:dyDescent="0.35">
      <c r="A58" t="s">
        <v>1070</v>
      </c>
      <c r="B58">
        <v>104</v>
      </c>
      <c r="C58">
        <v>1166</v>
      </c>
      <c r="D58">
        <v>1270</v>
      </c>
      <c r="E58">
        <v>57</v>
      </c>
    </row>
    <row r="59" spans="1:5" x14ac:dyDescent="0.35">
      <c r="A59" t="s">
        <v>760</v>
      </c>
      <c r="B59">
        <v>104</v>
      </c>
      <c r="C59">
        <v>1173</v>
      </c>
      <c r="D59">
        <v>1277</v>
      </c>
      <c r="E59">
        <v>58</v>
      </c>
    </row>
    <row r="60" spans="1:5" x14ac:dyDescent="0.35">
      <c r="A60" t="s">
        <v>807</v>
      </c>
      <c r="B60">
        <v>104</v>
      </c>
      <c r="C60">
        <v>1198</v>
      </c>
      <c r="D60">
        <v>1302</v>
      </c>
      <c r="E60">
        <v>59</v>
      </c>
    </row>
    <row r="61" spans="1:5" x14ac:dyDescent="0.35">
      <c r="A61" t="s">
        <v>1091</v>
      </c>
      <c r="B61">
        <v>104</v>
      </c>
      <c r="C61">
        <v>1223</v>
      </c>
      <c r="D61">
        <v>1327</v>
      </c>
      <c r="E61">
        <v>60</v>
      </c>
    </row>
    <row r="62" spans="1:5" x14ac:dyDescent="0.35">
      <c r="A62" t="s">
        <v>122</v>
      </c>
      <c r="B62">
        <v>104</v>
      </c>
      <c r="C62">
        <v>1244</v>
      </c>
      <c r="D62">
        <v>1348</v>
      </c>
      <c r="E62">
        <v>61</v>
      </c>
    </row>
    <row r="63" spans="1:5" x14ac:dyDescent="0.35">
      <c r="A63" t="s">
        <v>814</v>
      </c>
      <c r="B63">
        <v>104</v>
      </c>
      <c r="C63">
        <v>1260</v>
      </c>
      <c r="D63">
        <v>1364</v>
      </c>
      <c r="E63">
        <v>62</v>
      </c>
    </row>
    <row r="64" spans="1:5" x14ac:dyDescent="0.35">
      <c r="A64" t="s">
        <v>829</v>
      </c>
      <c r="B64">
        <v>104</v>
      </c>
      <c r="C64">
        <v>1275</v>
      </c>
      <c r="D64">
        <v>1379</v>
      </c>
      <c r="E64">
        <v>63</v>
      </c>
    </row>
    <row r="65" spans="1:5" x14ac:dyDescent="0.35">
      <c r="A65" t="s">
        <v>804</v>
      </c>
      <c r="B65">
        <v>104</v>
      </c>
      <c r="C65">
        <v>1294</v>
      </c>
      <c r="D65">
        <v>1398</v>
      </c>
      <c r="E65">
        <v>64</v>
      </c>
    </row>
    <row r="66" spans="1:5" x14ac:dyDescent="0.35">
      <c r="A66" t="s">
        <v>780</v>
      </c>
      <c r="B66">
        <v>104</v>
      </c>
      <c r="C66">
        <v>1310</v>
      </c>
      <c r="D66">
        <v>1414</v>
      </c>
      <c r="E66">
        <v>65</v>
      </c>
    </row>
    <row r="67" spans="1:5" x14ac:dyDescent="0.35">
      <c r="A67" t="s">
        <v>135</v>
      </c>
      <c r="B67">
        <v>104</v>
      </c>
      <c r="C67">
        <v>1332</v>
      </c>
      <c r="D67">
        <v>1436</v>
      </c>
      <c r="E67">
        <v>66</v>
      </c>
    </row>
    <row r="68" spans="1:5" x14ac:dyDescent="0.35">
      <c r="A68" t="s">
        <v>115</v>
      </c>
      <c r="B68">
        <v>104</v>
      </c>
      <c r="C68">
        <v>1332</v>
      </c>
      <c r="D68">
        <v>1436</v>
      </c>
      <c r="E68">
        <v>66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5"/>
  <sheetViews>
    <sheetView topLeftCell="A16" workbookViewId="0">
      <selection activeCell="I21" sqref="I21"/>
    </sheetView>
  </sheetViews>
  <sheetFormatPr defaultColWidth="10.90625" defaultRowHeight="14.5" x14ac:dyDescent="0.35"/>
  <cols>
    <col min="1" max="1" width="50.453125" customWidth="1"/>
    <col min="2" max="2" width="11.36328125" customWidth="1"/>
    <col min="6" max="6" width="7.36328125" customWidth="1"/>
  </cols>
  <sheetData>
    <row r="1" spans="1:6" x14ac:dyDescent="0.35">
      <c r="A1" s="5" t="s">
        <v>2</v>
      </c>
      <c r="B1" s="5" t="s">
        <v>1081</v>
      </c>
      <c r="C1" s="5" t="s">
        <v>1082</v>
      </c>
      <c r="D1" s="5" t="s">
        <v>1083</v>
      </c>
      <c r="E1" s="5" t="s">
        <v>1084</v>
      </c>
      <c r="F1" s="5" t="s">
        <v>1106</v>
      </c>
    </row>
    <row r="2" spans="1:6" x14ac:dyDescent="0.35">
      <c r="A2" t="s">
        <v>10</v>
      </c>
      <c r="B2">
        <v>24</v>
      </c>
      <c r="C2">
        <v>76</v>
      </c>
      <c r="D2">
        <v>1</v>
      </c>
      <c r="E2">
        <v>101</v>
      </c>
      <c r="F2">
        <v>1</v>
      </c>
    </row>
    <row r="3" spans="1:6" x14ac:dyDescent="0.35">
      <c r="A3" t="s">
        <v>7</v>
      </c>
      <c r="B3">
        <v>76</v>
      </c>
      <c r="C3">
        <v>47</v>
      </c>
      <c r="D3">
        <v>11</v>
      </c>
      <c r="E3">
        <v>134</v>
      </c>
      <c r="F3">
        <v>2</v>
      </c>
    </row>
    <row r="4" spans="1:6" x14ac:dyDescent="0.35">
      <c r="A4" t="s">
        <v>25</v>
      </c>
      <c r="B4">
        <v>92</v>
      </c>
      <c r="C4">
        <v>39</v>
      </c>
      <c r="D4">
        <v>16</v>
      </c>
      <c r="E4">
        <v>147</v>
      </c>
      <c r="F4">
        <v>3</v>
      </c>
    </row>
    <row r="5" spans="1:6" x14ac:dyDescent="0.35">
      <c r="A5" t="s">
        <v>28</v>
      </c>
      <c r="B5">
        <v>261</v>
      </c>
      <c r="C5">
        <v>105</v>
      </c>
      <c r="D5">
        <v>6</v>
      </c>
      <c r="E5">
        <v>372</v>
      </c>
      <c r="F5">
        <v>4</v>
      </c>
    </row>
    <row r="6" spans="1:6" x14ac:dyDescent="0.35">
      <c r="A6" t="s">
        <v>15</v>
      </c>
      <c r="B6">
        <v>154</v>
      </c>
      <c r="C6">
        <v>264</v>
      </c>
      <c r="D6">
        <v>31</v>
      </c>
      <c r="E6">
        <v>449</v>
      </c>
      <c r="F6">
        <v>5</v>
      </c>
    </row>
    <row r="7" spans="1:6" x14ac:dyDescent="0.35">
      <c r="A7" t="s">
        <v>54</v>
      </c>
      <c r="B7">
        <v>248</v>
      </c>
      <c r="C7">
        <v>188</v>
      </c>
      <c r="D7">
        <v>41</v>
      </c>
      <c r="E7">
        <v>477</v>
      </c>
      <c r="F7">
        <v>6</v>
      </c>
    </row>
    <row r="8" spans="1:6" x14ac:dyDescent="0.35">
      <c r="A8" t="s">
        <v>51</v>
      </c>
      <c r="B8">
        <v>244</v>
      </c>
      <c r="C8">
        <v>243</v>
      </c>
      <c r="D8">
        <v>51</v>
      </c>
      <c r="E8">
        <v>538</v>
      </c>
      <c r="F8">
        <v>7</v>
      </c>
    </row>
    <row r="9" spans="1:6" x14ac:dyDescent="0.35">
      <c r="A9" t="s">
        <v>20</v>
      </c>
      <c r="B9">
        <v>151</v>
      </c>
      <c r="C9">
        <v>413</v>
      </c>
      <c r="D9">
        <v>36</v>
      </c>
      <c r="E9">
        <v>600</v>
      </c>
      <c r="F9">
        <v>8</v>
      </c>
    </row>
    <row r="10" spans="1:6" x14ac:dyDescent="0.35">
      <c r="A10" t="s">
        <v>45</v>
      </c>
      <c r="B10">
        <v>374</v>
      </c>
      <c r="C10">
        <v>275</v>
      </c>
      <c r="D10">
        <v>81</v>
      </c>
      <c r="E10">
        <v>730</v>
      </c>
      <c r="F10">
        <v>9</v>
      </c>
    </row>
    <row r="11" spans="1:6" x14ac:dyDescent="0.35">
      <c r="A11" t="s">
        <v>33</v>
      </c>
      <c r="B11">
        <v>549</v>
      </c>
      <c r="C11">
        <v>193</v>
      </c>
      <c r="D11">
        <v>21</v>
      </c>
      <c r="E11">
        <v>763</v>
      </c>
      <c r="F11">
        <v>10</v>
      </c>
    </row>
    <row r="12" spans="1:6" x14ac:dyDescent="0.35">
      <c r="A12" t="s">
        <v>100</v>
      </c>
      <c r="B12">
        <v>552</v>
      </c>
      <c r="C12">
        <v>227</v>
      </c>
      <c r="D12">
        <v>26</v>
      </c>
      <c r="E12">
        <v>805</v>
      </c>
      <c r="F12">
        <v>11</v>
      </c>
    </row>
    <row r="13" spans="1:6" x14ac:dyDescent="0.35">
      <c r="A13" t="s">
        <v>89</v>
      </c>
      <c r="B13">
        <v>402</v>
      </c>
      <c r="C13">
        <v>471</v>
      </c>
      <c r="D13">
        <v>56</v>
      </c>
      <c r="E13">
        <v>929</v>
      </c>
      <c r="F13">
        <v>12</v>
      </c>
    </row>
    <row r="14" spans="1:6" x14ac:dyDescent="0.35">
      <c r="A14" t="s">
        <v>78</v>
      </c>
      <c r="B14">
        <v>516</v>
      </c>
      <c r="C14">
        <v>514</v>
      </c>
      <c r="D14">
        <v>61</v>
      </c>
      <c r="E14">
        <v>1091</v>
      </c>
      <c r="F14">
        <v>13</v>
      </c>
    </row>
    <row r="15" spans="1:6" x14ac:dyDescent="0.35">
      <c r="A15" t="s">
        <v>48</v>
      </c>
      <c r="B15">
        <v>510</v>
      </c>
      <c r="C15">
        <v>602</v>
      </c>
      <c r="D15">
        <v>46</v>
      </c>
      <c r="E15">
        <v>1158</v>
      </c>
      <c r="F15">
        <v>14</v>
      </c>
    </row>
    <row r="16" spans="1:6" x14ac:dyDescent="0.35">
      <c r="A16" t="s">
        <v>103</v>
      </c>
      <c r="B16">
        <v>493</v>
      </c>
      <c r="C16">
        <v>605</v>
      </c>
      <c r="D16">
        <v>86</v>
      </c>
      <c r="E16">
        <v>1184</v>
      </c>
      <c r="F16">
        <v>15</v>
      </c>
    </row>
    <row r="17" spans="1:6" x14ac:dyDescent="0.35">
      <c r="A17" t="s">
        <v>36</v>
      </c>
      <c r="B17">
        <v>607</v>
      </c>
      <c r="C17">
        <v>558</v>
      </c>
      <c r="D17">
        <v>102</v>
      </c>
      <c r="E17">
        <v>1267</v>
      </c>
      <c r="F17">
        <v>17</v>
      </c>
    </row>
    <row r="18" spans="1:6" x14ac:dyDescent="0.35">
      <c r="A18" t="s">
        <v>112</v>
      </c>
      <c r="B18">
        <v>731</v>
      </c>
      <c r="C18">
        <v>470</v>
      </c>
      <c r="D18">
        <v>66</v>
      </c>
      <c r="E18">
        <v>1267</v>
      </c>
      <c r="F18">
        <v>16</v>
      </c>
    </row>
    <row r="19" spans="1:6" x14ac:dyDescent="0.35">
      <c r="A19" t="s">
        <v>109</v>
      </c>
      <c r="B19">
        <v>672</v>
      </c>
      <c r="C19">
        <v>550</v>
      </c>
      <c r="D19">
        <v>102</v>
      </c>
      <c r="E19">
        <v>1324</v>
      </c>
      <c r="F19">
        <v>18</v>
      </c>
    </row>
    <row r="20" spans="1:6" x14ac:dyDescent="0.35">
      <c r="A20" t="s">
        <v>57</v>
      </c>
      <c r="B20">
        <v>410</v>
      </c>
      <c r="C20">
        <v>896</v>
      </c>
      <c r="D20">
        <v>101</v>
      </c>
      <c r="E20">
        <v>1407</v>
      </c>
      <c r="F20">
        <v>19</v>
      </c>
    </row>
    <row r="21" spans="1:6" x14ac:dyDescent="0.35">
      <c r="A21" t="s">
        <v>65</v>
      </c>
      <c r="B21">
        <v>778</v>
      </c>
      <c r="C21">
        <v>573</v>
      </c>
      <c r="D21">
        <v>102</v>
      </c>
      <c r="E21">
        <v>1453</v>
      </c>
      <c r="F21">
        <v>20</v>
      </c>
    </row>
    <row r="22" spans="1:6" x14ac:dyDescent="0.35">
      <c r="A22" t="s">
        <v>147</v>
      </c>
      <c r="B22">
        <v>694</v>
      </c>
      <c r="C22">
        <v>814</v>
      </c>
      <c r="D22">
        <v>102</v>
      </c>
      <c r="E22">
        <v>1610</v>
      </c>
      <c r="F22">
        <v>21</v>
      </c>
    </row>
    <row r="23" spans="1:6" x14ac:dyDescent="0.35">
      <c r="A23" t="s">
        <v>106</v>
      </c>
      <c r="B23">
        <v>785</v>
      </c>
      <c r="C23">
        <v>733</v>
      </c>
      <c r="D23">
        <v>102</v>
      </c>
      <c r="E23">
        <v>1620</v>
      </c>
      <c r="F23">
        <v>22</v>
      </c>
    </row>
    <row r="24" spans="1:6" x14ac:dyDescent="0.35">
      <c r="A24" t="s">
        <v>75</v>
      </c>
      <c r="B24">
        <v>689</v>
      </c>
      <c r="C24">
        <v>894</v>
      </c>
      <c r="D24">
        <v>71</v>
      </c>
      <c r="E24">
        <v>1654</v>
      </c>
      <c r="F24">
        <v>23</v>
      </c>
    </row>
    <row r="25" spans="1:6" x14ac:dyDescent="0.35">
      <c r="A25" t="s">
        <v>60</v>
      </c>
      <c r="B25">
        <v>628</v>
      </c>
      <c r="C25">
        <v>998</v>
      </c>
      <c r="D25">
        <v>96</v>
      </c>
      <c r="E25">
        <v>1722</v>
      </c>
      <c r="F25">
        <v>24</v>
      </c>
    </row>
    <row r="26" spans="1:6" x14ac:dyDescent="0.35">
      <c r="A26" t="s">
        <v>751</v>
      </c>
      <c r="B26">
        <v>804</v>
      </c>
      <c r="C26">
        <v>843</v>
      </c>
      <c r="D26">
        <v>102</v>
      </c>
      <c r="E26">
        <v>1749</v>
      </c>
      <c r="F26">
        <v>25</v>
      </c>
    </row>
    <row r="27" spans="1:6" x14ac:dyDescent="0.35">
      <c r="A27" t="s">
        <v>70</v>
      </c>
      <c r="B27">
        <v>246</v>
      </c>
      <c r="C27">
        <v>1436</v>
      </c>
      <c r="D27">
        <v>102</v>
      </c>
      <c r="E27">
        <v>1784</v>
      </c>
      <c r="F27">
        <v>26</v>
      </c>
    </row>
    <row r="28" spans="1:6" x14ac:dyDescent="0.35">
      <c r="A28" t="s">
        <v>149</v>
      </c>
      <c r="B28">
        <v>1069</v>
      </c>
      <c r="C28">
        <v>621</v>
      </c>
      <c r="D28">
        <v>102</v>
      </c>
      <c r="E28">
        <v>1792</v>
      </c>
      <c r="F28">
        <v>27</v>
      </c>
    </row>
    <row r="29" spans="1:6" x14ac:dyDescent="0.35">
      <c r="A29" t="s">
        <v>143</v>
      </c>
      <c r="B29">
        <v>1203</v>
      </c>
      <c r="C29">
        <v>497</v>
      </c>
      <c r="D29">
        <v>102</v>
      </c>
      <c r="E29">
        <v>1802</v>
      </c>
      <c r="F29">
        <v>28</v>
      </c>
    </row>
    <row r="30" spans="1:6" x14ac:dyDescent="0.35">
      <c r="A30" t="s">
        <v>196</v>
      </c>
      <c r="B30">
        <v>1365</v>
      </c>
      <c r="C30">
        <v>363</v>
      </c>
      <c r="D30">
        <v>76</v>
      </c>
      <c r="E30">
        <v>1804</v>
      </c>
      <c r="F30">
        <v>29</v>
      </c>
    </row>
    <row r="31" spans="1:6" x14ac:dyDescent="0.35">
      <c r="A31" t="s">
        <v>749</v>
      </c>
      <c r="B31">
        <v>871</v>
      </c>
      <c r="C31">
        <v>859</v>
      </c>
      <c r="D31">
        <v>102</v>
      </c>
      <c r="E31">
        <v>1832</v>
      </c>
      <c r="F31">
        <v>30</v>
      </c>
    </row>
    <row r="32" spans="1:6" x14ac:dyDescent="0.35">
      <c r="A32" t="s">
        <v>39</v>
      </c>
      <c r="B32">
        <v>739</v>
      </c>
      <c r="C32">
        <v>1040</v>
      </c>
      <c r="D32">
        <v>102</v>
      </c>
      <c r="E32">
        <v>1881</v>
      </c>
      <c r="F32">
        <v>31</v>
      </c>
    </row>
    <row r="33" spans="1:6" x14ac:dyDescent="0.35">
      <c r="A33" t="s">
        <v>128</v>
      </c>
      <c r="B33">
        <v>1019</v>
      </c>
      <c r="C33">
        <v>807</v>
      </c>
      <c r="D33">
        <v>91</v>
      </c>
      <c r="E33">
        <v>1917</v>
      </c>
      <c r="F33">
        <v>32</v>
      </c>
    </row>
    <row r="34" spans="1:6" x14ac:dyDescent="0.35">
      <c r="A34" t="s">
        <v>770</v>
      </c>
      <c r="B34">
        <v>857</v>
      </c>
      <c r="C34">
        <v>962</v>
      </c>
      <c r="D34">
        <v>102</v>
      </c>
      <c r="E34">
        <v>1921</v>
      </c>
      <c r="F34">
        <v>33</v>
      </c>
    </row>
    <row r="35" spans="1:6" x14ac:dyDescent="0.35">
      <c r="A35" t="s">
        <v>754</v>
      </c>
      <c r="B35">
        <v>1306</v>
      </c>
      <c r="C35">
        <v>565</v>
      </c>
      <c r="D35">
        <v>102</v>
      </c>
      <c r="E35">
        <v>1973</v>
      </c>
      <c r="F35">
        <v>34</v>
      </c>
    </row>
    <row r="36" spans="1:6" x14ac:dyDescent="0.35">
      <c r="A36" t="s">
        <v>760</v>
      </c>
      <c r="B36">
        <v>765</v>
      </c>
      <c r="C36">
        <v>1277</v>
      </c>
      <c r="D36">
        <v>102</v>
      </c>
      <c r="E36">
        <v>2144</v>
      </c>
      <c r="F36">
        <v>35</v>
      </c>
    </row>
    <row r="37" spans="1:6" x14ac:dyDescent="0.35">
      <c r="A37" t="s">
        <v>736</v>
      </c>
      <c r="B37">
        <v>1073</v>
      </c>
      <c r="C37">
        <v>1121</v>
      </c>
      <c r="D37">
        <v>102</v>
      </c>
      <c r="E37">
        <v>2296</v>
      </c>
      <c r="F37">
        <v>36</v>
      </c>
    </row>
    <row r="38" spans="1:6" x14ac:dyDescent="0.35">
      <c r="A38" t="s">
        <v>42</v>
      </c>
      <c r="B38">
        <v>779</v>
      </c>
      <c r="C38">
        <v>1436</v>
      </c>
      <c r="D38">
        <v>102</v>
      </c>
      <c r="E38">
        <v>2317</v>
      </c>
      <c r="F38">
        <v>37</v>
      </c>
    </row>
    <row r="39" spans="1:6" x14ac:dyDescent="0.35">
      <c r="A39" t="s">
        <v>762</v>
      </c>
      <c r="B39">
        <v>1348</v>
      </c>
      <c r="C39">
        <v>906</v>
      </c>
      <c r="D39">
        <v>102</v>
      </c>
      <c r="E39">
        <v>2356</v>
      </c>
      <c r="F39">
        <v>38</v>
      </c>
    </row>
    <row r="40" spans="1:6" x14ac:dyDescent="0.35">
      <c r="A40" t="s">
        <v>211</v>
      </c>
      <c r="B40">
        <v>1300</v>
      </c>
      <c r="C40">
        <v>963</v>
      </c>
      <c r="D40">
        <v>102</v>
      </c>
      <c r="E40">
        <v>2365</v>
      </c>
      <c r="F40">
        <v>39</v>
      </c>
    </row>
    <row r="41" spans="1:6" x14ac:dyDescent="0.35">
      <c r="A41" t="s">
        <v>768</v>
      </c>
      <c r="B41">
        <v>1143</v>
      </c>
      <c r="C41">
        <v>1229</v>
      </c>
      <c r="D41">
        <v>102</v>
      </c>
      <c r="E41">
        <v>2474</v>
      </c>
      <c r="F41">
        <v>40</v>
      </c>
    </row>
    <row r="42" spans="1:6" x14ac:dyDescent="0.35">
      <c r="A42" t="s">
        <v>748</v>
      </c>
      <c r="B42">
        <v>1133</v>
      </c>
      <c r="C42">
        <v>1251</v>
      </c>
      <c r="D42">
        <v>102</v>
      </c>
      <c r="E42">
        <v>2486</v>
      </c>
      <c r="F42">
        <v>41</v>
      </c>
    </row>
    <row r="43" spans="1:6" x14ac:dyDescent="0.35">
      <c r="A43" t="s">
        <v>133</v>
      </c>
      <c r="B43">
        <v>1676</v>
      </c>
      <c r="C43">
        <v>708</v>
      </c>
      <c r="D43">
        <v>102</v>
      </c>
      <c r="E43">
        <v>2486</v>
      </c>
      <c r="F43">
        <v>41</v>
      </c>
    </row>
    <row r="44" spans="1:6" x14ac:dyDescent="0.35">
      <c r="A44" t="s">
        <v>740</v>
      </c>
      <c r="B44">
        <v>1582</v>
      </c>
      <c r="C44">
        <v>805</v>
      </c>
      <c r="D44">
        <v>102</v>
      </c>
      <c r="E44">
        <v>2489</v>
      </c>
      <c r="F44">
        <v>43</v>
      </c>
    </row>
    <row r="45" spans="1:6" x14ac:dyDescent="0.35">
      <c r="A45" t="s">
        <v>1040</v>
      </c>
      <c r="B45">
        <v>1253</v>
      </c>
      <c r="C45">
        <v>1147</v>
      </c>
      <c r="D45">
        <v>102</v>
      </c>
      <c r="E45">
        <v>2502</v>
      </c>
      <c r="F45">
        <v>44</v>
      </c>
    </row>
    <row r="46" spans="1:6" x14ac:dyDescent="0.35">
      <c r="A46" t="s">
        <v>83</v>
      </c>
      <c r="B46">
        <v>979</v>
      </c>
      <c r="C46">
        <v>1436</v>
      </c>
      <c r="D46">
        <v>102</v>
      </c>
      <c r="E46">
        <v>2517</v>
      </c>
      <c r="F46">
        <v>45</v>
      </c>
    </row>
    <row r="47" spans="1:6" x14ac:dyDescent="0.35">
      <c r="A47" t="s">
        <v>775</v>
      </c>
      <c r="B47">
        <v>1210</v>
      </c>
      <c r="C47">
        <v>1230</v>
      </c>
      <c r="D47">
        <v>102</v>
      </c>
      <c r="E47">
        <v>2542</v>
      </c>
      <c r="F47">
        <v>46</v>
      </c>
    </row>
    <row r="48" spans="1:6" x14ac:dyDescent="0.35">
      <c r="A48" t="s">
        <v>763</v>
      </c>
      <c r="B48">
        <v>1341</v>
      </c>
      <c r="C48">
        <v>1224</v>
      </c>
      <c r="D48">
        <v>102</v>
      </c>
      <c r="E48">
        <v>2667</v>
      </c>
      <c r="F48">
        <v>47</v>
      </c>
    </row>
    <row r="49" spans="1:6" x14ac:dyDescent="0.35">
      <c r="A49" t="s">
        <v>814</v>
      </c>
      <c r="B49">
        <v>1229</v>
      </c>
      <c r="C49">
        <v>1364</v>
      </c>
      <c r="D49">
        <v>102</v>
      </c>
      <c r="E49">
        <v>2695</v>
      </c>
      <c r="F49">
        <v>48</v>
      </c>
    </row>
    <row r="50" spans="1:6" x14ac:dyDescent="0.35">
      <c r="A50" t="s">
        <v>1089</v>
      </c>
      <c r="B50">
        <v>1896</v>
      </c>
      <c r="C50">
        <v>725</v>
      </c>
      <c r="D50">
        <v>102</v>
      </c>
      <c r="E50">
        <v>2723</v>
      </c>
      <c r="F50">
        <v>49</v>
      </c>
    </row>
    <row r="51" spans="1:6" x14ac:dyDescent="0.35">
      <c r="A51" t="s">
        <v>842</v>
      </c>
      <c r="B51">
        <v>1187</v>
      </c>
      <c r="C51">
        <v>1436</v>
      </c>
      <c r="D51">
        <v>102</v>
      </c>
      <c r="E51">
        <v>2725</v>
      </c>
      <c r="F51">
        <v>50</v>
      </c>
    </row>
    <row r="52" spans="1:6" x14ac:dyDescent="0.35">
      <c r="A52" t="s">
        <v>972</v>
      </c>
      <c r="B52">
        <v>1713</v>
      </c>
      <c r="C52">
        <v>1008</v>
      </c>
      <c r="D52">
        <v>102</v>
      </c>
      <c r="E52">
        <v>2823</v>
      </c>
      <c r="F52">
        <v>51</v>
      </c>
    </row>
    <row r="53" spans="1:6" x14ac:dyDescent="0.35">
      <c r="A53" t="s">
        <v>813</v>
      </c>
      <c r="B53">
        <v>1599</v>
      </c>
      <c r="C53">
        <v>1147</v>
      </c>
      <c r="D53">
        <v>102</v>
      </c>
      <c r="E53">
        <v>2848</v>
      </c>
      <c r="F53">
        <v>52</v>
      </c>
    </row>
    <row r="54" spans="1:6" x14ac:dyDescent="0.35">
      <c r="A54" t="s">
        <v>839</v>
      </c>
      <c r="B54">
        <v>1866</v>
      </c>
      <c r="C54">
        <v>904</v>
      </c>
      <c r="D54">
        <v>102</v>
      </c>
      <c r="E54">
        <v>2872</v>
      </c>
      <c r="F54">
        <v>53</v>
      </c>
    </row>
    <row r="55" spans="1:6" x14ac:dyDescent="0.35">
      <c r="A55" t="s">
        <v>86</v>
      </c>
      <c r="B55">
        <v>1366</v>
      </c>
      <c r="C55">
        <v>1436</v>
      </c>
      <c r="D55">
        <v>102</v>
      </c>
      <c r="E55">
        <v>2904</v>
      </c>
      <c r="F55">
        <v>54</v>
      </c>
    </row>
    <row r="56" spans="1:6" x14ac:dyDescent="0.35">
      <c r="A56" t="s">
        <v>756</v>
      </c>
      <c r="B56">
        <v>1804</v>
      </c>
      <c r="C56">
        <v>1014</v>
      </c>
      <c r="D56">
        <v>102</v>
      </c>
      <c r="E56">
        <v>2920</v>
      </c>
      <c r="F56">
        <v>55</v>
      </c>
    </row>
    <row r="57" spans="1:6" x14ac:dyDescent="0.35">
      <c r="A57" t="s">
        <v>122</v>
      </c>
      <c r="B57">
        <v>1473</v>
      </c>
      <c r="C57">
        <v>1348</v>
      </c>
      <c r="D57">
        <v>102</v>
      </c>
      <c r="E57">
        <v>2923</v>
      </c>
      <c r="F57">
        <v>56</v>
      </c>
    </row>
    <row r="58" spans="1:6" x14ac:dyDescent="0.35">
      <c r="A58" t="s">
        <v>1023</v>
      </c>
      <c r="B58">
        <v>1402</v>
      </c>
      <c r="C58">
        <v>1436</v>
      </c>
      <c r="D58">
        <v>102</v>
      </c>
      <c r="E58">
        <v>2940</v>
      </c>
      <c r="F58">
        <v>57</v>
      </c>
    </row>
    <row r="59" spans="1:6" x14ac:dyDescent="0.35">
      <c r="A59" t="s">
        <v>115</v>
      </c>
      <c r="B59">
        <v>1425</v>
      </c>
      <c r="C59">
        <v>1436</v>
      </c>
      <c r="D59">
        <v>102</v>
      </c>
      <c r="E59">
        <v>2963</v>
      </c>
      <c r="F59">
        <v>58</v>
      </c>
    </row>
    <row r="60" spans="1:6" x14ac:dyDescent="0.35">
      <c r="A60" t="s">
        <v>980</v>
      </c>
      <c r="B60">
        <v>1655</v>
      </c>
      <c r="C60">
        <v>1220</v>
      </c>
      <c r="D60">
        <v>102</v>
      </c>
      <c r="E60">
        <v>2977</v>
      </c>
      <c r="F60">
        <v>59</v>
      </c>
    </row>
    <row r="61" spans="1:6" x14ac:dyDescent="0.35">
      <c r="A61" t="s">
        <v>138</v>
      </c>
      <c r="B61">
        <v>1722</v>
      </c>
      <c r="C61">
        <v>1170</v>
      </c>
      <c r="D61">
        <v>102</v>
      </c>
      <c r="E61">
        <v>2994</v>
      </c>
      <c r="F61">
        <v>60</v>
      </c>
    </row>
    <row r="62" spans="1:6" x14ac:dyDescent="0.35">
      <c r="A62" t="s">
        <v>1070</v>
      </c>
      <c r="B62">
        <v>1657</v>
      </c>
      <c r="C62">
        <v>1270</v>
      </c>
      <c r="D62">
        <v>102</v>
      </c>
      <c r="E62">
        <v>3029</v>
      </c>
      <c r="F62">
        <v>61</v>
      </c>
    </row>
    <row r="63" spans="1:6" x14ac:dyDescent="0.35">
      <c r="A63" t="s">
        <v>743</v>
      </c>
      <c r="B63">
        <v>1803</v>
      </c>
      <c r="C63">
        <v>1125</v>
      </c>
      <c r="D63">
        <v>102</v>
      </c>
      <c r="E63">
        <v>3030</v>
      </c>
      <c r="F63">
        <v>62</v>
      </c>
    </row>
    <row r="64" spans="1:6" x14ac:dyDescent="0.35">
      <c r="A64" t="s">
        <v>753</v>
      </c>
      <c r="B64">
        <v>1520</v>
      </c>
      <c r="C64">
        <v>1436</v>
      </c>
      <c r="D64">
        <v>102</v>
      </c>
      <c r="E64">
        <v>3058</v>
      </c>
      <c r="F64">
        <v>63</v>
      </c>
    </row>
    <row r="65" spans="1:6" x14ac:dyDescent="0.35">
      <c r="A65" t="s">
        <v>809</v>
      </c>
      <c r="B65">
        <v>1523</v>
      </c>
      <c r="C65">
        <v>1436</v>
      </c>
      <c r="D65">
        <v>102</v>
      </c>
      <c r="E65">
        <v>3061</v>
      </c>
      <c r="F65">
        <v>64</v>
      </c>
    </row>
    <row r="66" spans="1:6" x14ac:dyDescent="0.35">
      <c r="A66" t="s">
        <v>1092</v>
      </c>
      <c r="B66">
        <v>1546</v>
      </c>
      <c r="C66">
        <v>1436</v>
      </c>
      <c r="D66">
        <v>102</v>
      </c>
      <c r="E66">
        <v>3084</v>
      </c>
      <c r="F66">
        <v>65</v>
      </c>
    </row>
    <row r="67" spans="1:6" x14ac:dyDescent="0.35">
      <c r="A67" t="s">
        <v>807</v>
      </c>
      <c r="B67">
        <v>1736</v>
      </c>
      <c r="C67">
        <v>1302</v>
      </c>
      <c r="D67">
        <v>102</v>
      </c>
      <c r="E67">
        <v>3140</v>
      </c>
      <c r="F67">
        <v>66</v>
      </c>
    </row>
    <row r="68" spans="1:6" x14ac:dyDescent="0.35">
      <c r="A68" t="s">
        <v>1021</v>
      </c>
      <c r="B68">
        <v>1883</v>
      </c>
      <c r="C68">
        <v>1173</v>
      </c>
      <c r="D68">
        <v>102</v>
      </c>
      <c r="E68">
        <v>3158</v>
      </c>
      <c r="F68">
        <v>67</v>
      </c>
    </row>
    <row r="69" spans="1:6" x14ac:dyDescent="0.35">
      <c r="A69" t="s">
        <v>829</v>
      </c>
      <c r="B69">
        <v>1696</v>
      </c>
      <c r="C69">
        <v>1379</v>
      </c>
      <c r="D69">
        <v>102</v>
      </c>
      <c r="E69">
        <v>3177</v>
      </c>
      <c r="F69">
        <v>68</v>
      </c>
    </row>
    <row r="70" spans="1:6" x14ac:dyDescent="0.35">
      <c r="A70" t="s">
        <v>853</v>
      </c>
      <c r="B70">
        <v>2004</v>
      </c>
      <c r="C70">
        <v>1073</v>
      </c>
      <c r="D70">
        <v>102</v>
      </c>
      <c r="E70">
        <v>3179</v>
      </c>
      <c r="F70">
        <v>69</v>
      </c>
    </row>
    <row r="71" spans="1:6" x14ac:dyDescent="0.35">
      <c r="A71" t="s">
        <v>780</v>
      </c>
      <c r="B71">
        <v>1710</v>
      </c>
      <c r="C71">
        <v>1414</v>
      </c>
      <c r="D71">
        <v>102</v>
      </c>
      <c r="E71">
        <v>3226</v>
      </c>
      <c r="F71">
        <v>70</v>
      </c>
    </row>
    <row r="72" spans="1:6" x14ac:dyDescent="0.35">
      <c r="A72" t="s">
        <v>1071</v>
      </c>
      <c r="B72">
        <v>1693</v>
      </c>
      <c r="C72">
        <v>1436</v>
      </c>
      <c r="D72">
        <v>102</v>
      </c>
      <c r="E72">
        <v>3231</v>
      </c>
      <c r="F72">
        <v>71</v>
      </c>
    </row>
    <row r="73" spans="1:6" x14ac:dyDescent="0.35">
      <c r="A73" t="s">
        <v>1066</v>
      </c>
      <c r="B73">
        <v>1800</v>
      </c>
      <c r="C73">
        <v>1436</v>
      </c>
      <c r="D73">
        <v>102</v>
      </c>
      <c r="E73">
        <v>3338</v>
      </c>
      <c r="F73">
        <v>72</v>
      </c>
    </row>
    <row r="74" spans="1:6" x14ac:dyDescent="0.35">
      <c r="A74" t="s">
        <v>900</v>
      </c>
      <c r="B74">
        <v>1814</v>
      </c>
      <c r="C74">
        <v>1436</v>
      </c>
      <c r="D74">
        <v>102</v>
      </c>
      <c r="E74">
        <v>3352</v>
      </c>
      <c r="F74">
        <v>73</v>
      </c>
    </row>
    <row r="75" spans="1:6" x14ac:dyDescent="0.35">
      <c r="A75" t="s">
        <v>1088</v>
      </c>
      <c r="B75">
        <v>2141</v>
      </c>
      <c r="C75">
        <v>1134</v>
      </c>
      <c r="D75">
        <v>102</v>
      </c>
      <c r="E75">
        <v>3377</v>
      </c>
      <c r="F75">
        <v>74</v>
      </c>
    </row>
    <row r="76" spans="1:6" x14ac:dyDescent="0.35">
      <c r="A76" t="s">
        <v>782</v>
      </c>
      <c r="B76">
        <v>1840</v>
      </c>
      <c r="C76">
        <v>1436</v>
      </c>
      <c r="D76">
        <v>102</v>
      </c>
      <c r="E76">
        <v>3378</v>
      </c>
      <c r="F76">
        <v>75</v>
      </c>
    </row>
    <row r="77" spans="1:6" x14ac:dyDescent="0.35">
      <c r="A77" t="s">
        <v>1095</v>
      </c>
      <c r="B77">
        <v>2050</v>
      </c>
      <c r="C77">
        <v>1227</v>
      </c>
      <c r="D77">
        <v>102</v>
      </c>
      <c r="E77">
        <v>3379</v>
      </c>
      <c r="F77">
        <v>76</v>
      </c>
    </row>
    <row r="78" spans="1:6" x14ac:dyDescent="0.35">
      <c r="A78" t="s">
        <v>800</v>
      </c>
      <c r="B78">
        <v>1920</v>
      </c>
      <c r="C78">
        <v>1436</v>
      </c>
      <c r="D78">
        <v>102</v>
      </c>
      <c r="E78">
        <v>3458</v>
      </c>
      <c r="F78">
        <v>77</v>
      </c>
    </row>
    <row r="79" spans="1:6" x14ac:dyDescent="0.35">
      <c r="A79" t="s">
        <v>1090</v>
      </c>
      <c r="B79">
        <v>2141</v>
      </c>
      <c r="C79">
        <v>1228</v>
      </c>
      <c r="D79">
        <v>102</v>
      </c>
      <c r="E79">
        <v>3471</v>
      </c>
      <c r="F79">
        <v>78</v>
      </c>
    </row>
    <row r="80" spans="1:6" x14ac:dyDescent="0.35">
      <c r="A80" t="s">
        <v>1093</v>
      </c>
      <c r="B80">
        <v>1946</v>
      </c>
      <c r="C80">
        <v>1436</v>
      </c>
      <c r="D80">
        <v>102</v>
      </c>
      <c r="E80">
        <v>3484</v>
      </c>
      <c r="F80">
        <v>79</v>
      </c>
    </row>
    <row r="81" spans="1:6" x14ac:dyDescent="0.35">
      <c r="A81" t="s">
        <v>1091</v>
      </c>
      <c r="B81">
        <v>2081</v>
      </c>
      <c r="C81">
        <v>1327</v>
      </c>
      <c r="D81">
        <v>102</v>
      </c>
      <c r="E81">
        <v>3510</v>
      </c>
      <c r="F81">
        <v>80</v>
      </c>
    </row>
    <row r="82" spans="1:6" x14ac:dyDescent="0.35">
      <c r="A82" t="s">
        <v>804</v>
      </c>
      <c r="B82">
        <v>2051</v>
      </c>
      <c r="C82">
        <v>1398</v>
      </c>
      <c r="D82">
        <v>102</v>
      </c>
      <c r="E82">
        <v>3551</v>
      </c>
      <c r="F82">
        <v>81</v>
      </c>
    </row>
    <row r="83" spans="1:6" x14ac:dyDescent="0.35">
      <c r="A83" t="s">
        <v>897</v>
      </c>
      <c r="B83">
        <v>2097</v>
      </c>
      <c r="C83">
        <v>1436</v>
      </c>
      <c r="D83">
        <v>102</v>
      </c>
      <c r="E83">
        <v>3635</v>
      </c>
      <c r="F83">
        <v>82</v>
      </c>
    </row>
    <row r="84" spans="1:6" x14ac:dyDescent="0.35">
      <c r="A84" t="s">
        <v>856</v>
      </c>
      <c r="B84">
        <v>2128</v>
      </c>
      <c r="C84">
        <v>1436</v>
      </c>
      <c r="D84">
        <v>102</v>
      </c>
      <c r="E84">
        <v>3666</v>
      </c>
      <c r="F84">
        <v>83</v>
      </c>
    </row>
    <row r="85" spans="1:6" x14ac:dyDescent="0.35">
      <c r="A85" t="s">
        <v>135</v>
      </c>
      <c r="B85">
        <v>2141</v>
      </c>
      <c r="C85">
        <v>1436</v>
      </c>
      <c r="D85">
        <v>102</v>
      </c>
      <c r="E85">
        <v>3679</v>
      </c>
      <c r="F85"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" workbookViewId="0">
      <selection activeCell="J46" sqref="J46"/>
    </sheetView>
  </sheetViews>
  <sheetFormatPr defaultColWidth="8.81640625" defaultRowHeight="14.5" x14ac:dyDescent="0.35"/>
  <cols>
    <col min="1" max="1" width="5.6328125" bestFit="1" customWidth="1"/>
    <col min="2" max="2" width="4" bestFit="1" customWidth="1"/>
    <col min="3" max="3" width="24.453125" bestFit="1" customWidth="1"/>
    <col min="4" max="4" width="10.453125" bestFit="1" customWidth="1"/>
    <col min="5" max="5" width="67.453125" bestFit="1" customWidth="1"/>
  </cols>
  <sheetData>
    <row r="1" spans="1:6" x14ac:dyDescent="0.35">
      <c r="A1" t="s">
        <v>0</v>
      </c>
      <c r="B1" t="s">
        <v>1</v>
      </c>
      <c r="C1" t="s">
        <v>2</v>
      </c>
      <c r="D1" s="1" t="s">
        <v>3</v>
      </c>
      <c r="E1" t="s">
        <v>222</v>
      </c>
      <c r="F1" t="s">
        <v>127</v>
      </c>
    </row>
    <row r="2" spans="1:6" x14ac:dyDescent="0.35">
      <c r="A2">
        <v>1</v>
      </c>
      <c r="B2">
        <v>96</v>
      </c>
      <c r="C2" t="s">
        <v>221</v>
      </c>
      <c r="D2" s="1" t="s">
        <v>220</v>
      </c>
      <c r="E2" t="s">
        <v>10</v>
      </c>
      <c r="F2">
        <v>1</v>
      </c>
    </row>
    <row r="3" spans="1:6" x14ac:dyDescent="0.35">
      <c r="A3">
        <v>2</v>
      </c>
      <c r="B3">
        <v>92</v>
      </c>
      <c r="C3" t="s">
        <v>219</v>
      </c>
      <c r="D3" s="1" t="s">
        <v>218</v>
      </c>
      <c r="E3" t="s">
        <v>25</v>
      </c>
      <c r="F3">
        <v>4</v>
      </c>
    </row>
    <row r="4" spans="1:6" x14ac:dyDescent="0.35">
      <c r="A4">
        <v>3</v>
      </c>
      <c r="B4">
        <v>120</v>
      </c>
      <c r="C4" t="s">
        <v>217</v>
      </c>
      <c r="D4" s="1" t="s">
        <v>216</v>
      </c>
      <c r="E4" t="s">
        <v>7</v>
      </c>
      <c r="F4">
        <v>7</v>
      </c>
    </row>
    <row r="5" spans="1:6" x14ac:dyDescent="0.35">
      <c r="A5">
        <v>4</v>
      </c>
      <c r="B5">
        <v>86</v>
      </c>
      <c r="C5" t="s">
        <v>215</v>
      </c>
      <c r="D5" s="1" t="s">
        <v>214</v>
      </c>
      <c r="E5" t="s">
        <v>28</v>
      </c>
      <c r="F5">
        <v>10</v>
      </c>
    </row>
    <row r="6" spans="1:6" x14ac:dyDescent="0.35">
      <c r="A6">
        <v>5</v>
      </c>
      <c r="B6">
        <v>77</v>
      </c>
      <c r="C6" t="s">
        <v>213</v>
      </c>
      <c r="D6" s="1" t="s">
        <v>212</v>
      </c>
      <c r="E6" t="s">
        <v>211</v>
      </c>
      <c r="F6">
        <v>13</v>
      </c>
    </row>
    <row r="7" spans="1:6" x14ac:dyDescent="0.35">
      <c r="A7">
        <v>6</v>
      </c>
      <c r="B7">
        <v>117</v>
      </c>
      <c r="C7" t="s">
        <v>210</v>
      </c>
      <c r="D7" s="1" t="s">
        <v>209</v>
      </c>
      <c r="E7" t="s">
        <v>10</v>
      </c>
      <c r="F7">
        <v>16</v>
      </c>
    </row>
    <row r="8" spans="1:6" x14ac:dyDescent="0.35">
      <c r="A8">
        <v>7</v>
      </c>
      <c r="B8">
        <v>95</v>
      </c>
      <c r="C8" t="s">
        <v>208</v>
      </c>
      <c r="D8" s="1" t="s">
        <v>207</v>
      </c>
      <c r="E8" t="s">
        <v>15</v>
      </c>
      <c r="F8">
        <v>19</v>
      </c>
    </row>
    <row r="9" spans="1:6" x14ac:dyDescent="0.35">
      <c r="A9">
        <v>8</v>
      </c>
      <c r="B9">
        <v>102</v>
      </c>
      <c r="C9" t="s">
        <v>206</v>
      </c>
      <c r="D9" s="1" t="s">
        <v>205</v>
      </c>
      <c r="E9" t="s">
        <v>28</v>
      </c>
      <c r="F9">
        <v>22</v>
      </c>
    </row>
    <row r="10" spans="1:6" x14ac:dyDescent="0.35">
      <c r="A10">
        <v>9</v>
      </c>
      <c r="B10">
        <v>110</v>
      </c>
      <c r="C10" t="s">
        <v>204</v>
      </c>
      <c r="D10" s="1" t="s">
        <v>203</v>
      </c>
      <c r="E10" t="s">
        <v>33</v>
      </c>
      <c r="F10">
        <v>25</v>
      </c>
    </row>
    <row r="11" spans="1:6" x14ac:dyDescent="0.35">
      <c r="A11">
        <v>10</v>
      </c>
      <c r="B11">
        <v>85</v>
      </c>
      <c r="C11" t="s">
        <v>202</v>
      </c>
      <c r="D11" s="1" t="s">
        <v>201</v>
      </c>
      <c r="E11" t="s">
        <v>45</v>
      </c>
      <c r="F11">
        <v>28</v>
      </c>
    </row>
    <row r="12" spans="1:6" x14ac:dyDescent="0.35">
      <c r="A12">
        <v>11</v>
      </c>
      <c r="B12">
        <v>97</v>
      </c>
      <c r="C12" t="s">
        <v>200</v>
      </c>
      <c r="D12" s="1" t="s">
        <v>199</v>
      </c>
      <c r="E12" t="s">
        <v>25</v>
      </c>
      <c r="F12">
        <v>31</v>
      </c>
    </row>
    <row r="13" spans="1:6" x14ac:dyDescent="0.35">
      <c r="A13">
        <v>12</v>
      </c>
      <c r="B13">
        <v>112</v>
      </c>
      <c r="C13" t="s">
        <v>198</v>
      </c>
      <c r="D13" s="1" t="s">
        <v>197</v>
      </c>
      <c r="E13" t="s">
        <v>196</v>
      </c>
      <c r="F13">
        <v>34</v>
      </c>
    </row>
    <row r="14" spans="1:6" x14ac:dyDescent="0.35">
      <c r="A14">
        <v>13</v>
      </c>
      <c r="B14">
        <v>88</v>
      </c>
      <c r="C14" t="s">
        <v>195</v>
      </c>
      <c r="D14" s="1" t="s">
        <v>194</v>
      </c>
      <c r="E14" t="s">
        <v>54</v>
      </c>
      <c r="F14">
        <v>37</v>
      </c>
    </row>
    <row r="15" spans="1:6" x14ac:dyDescent="0.35">
      <c r="A15">
        <v>14</v>
      </c>
      <c r="B15">
        <v>76</v>
      </c>
      <c r="C15" t="s">
        <v>193</v>
      </c>
      <c r="D15" s="1" t="s">
        <v>192</v>
      </c>
      <c r="E15" t="s">
        <v>109</v>
      </c>
      <c r="F15">
        <v>40</v>
      </c>
    </row>
    <row r="16" spans="1:6" x14ac:dyDescent="0.35">
      <c r="A16">
        <v>15</v>
      </c>
      <c r="B16">
        <v>108</v>
      </c>
      <c r="C16" t="s">
        <v>191</v>
      </c>
      <c r="D16" s="1" t="s">
        <v>190</v>
      </c>
      <c r="E16" t="s">
        <v>106</v>
      </c>
      <c r="F16">
        <v>43</v>
      </c>
    </row>
    <row r="17" spans="1:6" x14ac:dyDescent="0.35">
      <c r="A17">
        <v>16</v>
      </c>
      <c r="B17">
        <v>114</v>
      </c>
      <c r="C17" t="s">
        <v>189</v>
      </c>
      <c r="D17" s="1" t="s">
        <v>188</v>
      </c>
      <c r="E17" t="s">
        <v>133</v>
      </c>
      <c r="F17">
        <v>46</v>
      </c>
    </row>
    <row r="18" spans="1:6" x14ac:dyDescent="0.35">
      <c r="A18">
        <v>17</v>
      </c>
      <c r="B18">
        <v>103</v>
      </c>
      <c r="C18" t="s">
        <v>187</v>
      </c>
      <c r="D18" s="1" t="s">
        <v>186</v>
      </c>
      <c r="E18" t="s">
        <v>20</v>
      </c>
      <c r="F18">
        <v>49</v>
      </c>
    </row>
    <row r="19" spans="1:6" x14ac:dyDescent="0.35">
      <c r="A19">
        <v>18</v>
      </c>
      <c r="B19">
        <v>99</v>
      </c>
      <c r="C19" t="s">
        <v>185</v>
      </c>
      <c r="D19" s="1" t="s">
        <v>184</v>
      </c>
      <c r="E19" t="s">
        <v>112</v>
      </c>
      <c r="F19">
        <v>52</v>
      </c>
    </row>
    <row r="20" spans="1:6" x14ac:dyDescent="0.35">
      <c r="A20">
        <v>19</v>
      </c>
      <c r="B20">
        <v>119</v>
      </c>
      <c r="C20" t="s">
        <v>183</v>
      </c>
      <c r="D20" s="1" t="s">
        <v>182</v>
      </c>
      <c r="E20" t="s">
        <v>7</v>
      </c>
      <c r="F20">
        <v>55</v>
      </c>
    </row>
    <row r="21" spans="1:6" x14ac:dyDescent="0.35">
      <c r="A21">
        <v>20</v>
      </c>
      <c r="B21">
        <v>100</v>
      </c>
      <c r="C21" t="s">
        <v>181</v>
      </c>
      <c r="D21" s="1" t="s">
        <v>180</v>
      </c>
      <c r="E21" t="s">
        <v>54</v>
      </c>
      <c r="F21">
        <v>58</v>
      </c>
    </row>
    <row r="22" spans="1:6" x14ac:dyDescent="0.35">
      <c r="A22">
        <v>21</v>
      </c>
      <c r="B22">
        <v>80</v>
      </c>
      <c r="C22" t="s">
        <v>179</v>
      </c>
      <c r="D22" s="1" t="s">
        <v>178</v>
      </c>
      <c r="E22" t="s">
        <v>15</v>
      </c>
      <c r="F22">
        <v>61</v>
      </c>
    </row>
    <row r="23" spans="1:6" x14ac:dyDescent="0.35">
      <c r="A23">
        <v>22</v>
      </c>
      <c r="B23">
        <v>98</v>
      </c>
      <c r="C23" t="s">
        <v>177</v>
      </c>
      <c r="D23" s="1" t="s">
        <v>176</v>
      </c>
      <c r="E23" t="s">
        <v>75</v>
      </c>
      <c r="F23">
        <v>64</v>
      </c>
    </row>
    <row r="24" spans="1:6" x14ac:dyDescent="0.35">
      <c r="A24">
        <v>23</v>
      </c>
      <c r="B24">
        <v>106</v>
      </c>
      <c r="C24" t="s">
        <v>175</v>
      </c>
      <c r="D24" s="1" t="s">
        <v>174</v>
      </c>
      <c r="E24" t="s">
        <v>20</v>
      </c>
      <c r="F24">
        <v>67</v>
      </c>
    </row>
    <row r="25" spans="1:6" x14ac:dyDescent="0.35">
      <c r="A25">
        <v>24</v>
      </c>
      <c r="B25">
        <v>116</v>
      </c>
      <c r="C25" t="s">
        <v>173</v>
      </c>
      <c r="D25" s="1" t="s">
        <v>172</v>
      </c>
      <c r="E25" t="s">
        <v>51</v>
      </c>
      <c r="F25">
        <v>70</v>
      </c>
    </row>
    <row r="26" spans="1:6" x14ac:dyDescent="0.35">
      <c r="A26">
        <v>25</v>
      </c>
      <c r="B26">
        <v>81</v>
      </c>
      <c r="C26" t="s">
        <v>171</v>
      </c>
      <c r="D26" s="1" t="s">
        <v>170</v>
      </c>
      <c r="E26" t="s">
        <v>100</v>
      </c>
      <c r="F26">
        <v>73</v>
      </c>
    </row>
    <row r="27" spans="1:6" x14ac:dyDescent="0.35">
      <c r="A27">
        <v>26</v>
      </c>
      <c r="B27">
        <v>121</v>
      </c>
      <c r="C27" t="s">
        <v>169</v>
      </c>
      <c r="D27" s="1" t="s">
        <v>168</v>
      </c>
      <c r="E27" t="s">
        <v>33</v>
      </c>
      <c r="F27">
        <v>76</v>
      </c>
    </row>
    <row r="28" spans="1:6" x14ac:dyDescent="0.35">
      <c r="A28">
        <v>27</v>
      </c>
      <c r="B28">
        <v>90</v>
      </c>
      <c r="C28" t="s">
        <v>167</v>
      </c>
      <c r="D28" s="1" t="s">
        <v>166</v>
      </c>
      <c r="E28" t="s">
        <v>45</v>
      </c>
      <c r="F28">
        <v>79</v>
      </c>
    </row>
    <row r="29" spans="1:6" x14ac:dyDescent="0.35">
      <c r="A29">
        <v>28</v>
      </c>
      <c r="B29">
        <v>118</v>
      </c>
      <c r="C29" t="s">
        <v>165</v>
      </c>
      <c r="D29" s="1" t="s">
        <v>164</v>
      </c>
      <c r="E29" t="s">
        <v>48</v>
      </c>
      <c r="F29">
        <v>82</v>
      </c>
    </row>
    <row r="30" spans="1:6" x14ac:dyDescent="0.35">
      <c r="A30">
        <v>29</v>
      </c>
      <c r="B30">
        <v>113</v>
      </c>
      <c r="C30" t="s">
        <v>163</v>
      </c>
      <c r="D30" s="1" t="s">
        <v>162</v>
      </c>
      <c r="E30" t="s">
        <v>1088</v>
      </c>
      <c r="F30">
        <v>85</v>
      </c>
    </row>
    <row r="31" spans="1:6" x14ac:dyDescent="0.35">
      <c r="A31">
        <v>30</v>
      </c>
      <c r="B31">
        <v>87</v>
      </c>
      <c r="C31" t="s">
        <v>161</v>
      </c>
      <c r="D31" s="1" t="s">
        <v>160</v>
      </c>
      <c r="E31" t="s">
        <v>65</v>
      </c>
      <c r="F31">
        <v>88</v>
      </c>
    </row>
    <row r="32" spans="1:6" x14ac:dyDescent="0.35">
      <c r="A32">
        <v>31</v>
      </c>
      <c r="B32">
        <v>78</v>
      </c>
      <c r="C32" t="s">
        <v>159</v>
      </c>
      <c r="D32" s="1" t="s">
        <v>158</v>
      </c>
      <c r="E32" t="s">
        <v>57</v>
      </c>
      <c r="F32">
        <v>91</v>
      </c>
    </row>
    <row r="33" spans="1:6" x14ac:dyDescent="0.35">
      <c r="A33">
        <v>32</v>
      </c>
      <c r="B33">
        <v>101</v>
      </c>
      <c r="C33" t="s">
        <v>157</v>
      </c>
      <c r="D33" s="1" t="s">
        <v>156</v>
      </c>
      <c r="E33" t="s">
        <v>48</v>
      </c>
      <c r="F33">
        <v>94</v>
      </c>
    </row>
    <row r="34" spans="1:6" x14ac:dyDescent="0.35">
      <c r="A34">
        <v>33</v>
      </c>
      <c r="B34">
        <v>94</v>
      </c>
      <c r="C34" t="s">
        <v>155</v>
      </c>
      <c r="D34" s="1" t="s">
        <v>154</v>
      </c>
      <c r="E34" t="s">
        <v>112</v>
      </c>
      <c r="F34">
        <v>97</v>
      </c>
    </row>
    <row r="35" spans="1:6" x14ac:dyDescent="0.35">
      <c r="A35">
        <v>34</v>
      </c>
      <c r="B35">
        <v>115</v>
      </c>
      <c r="C35" t="s">
        <v>153</v>
      </c>
      <c r="D35" s="1" t="s">
        <v>152</v>
      </c>
      <c r="E35" t="s">
        <v>89</v>
      </c>
      <c r="F35">
        <v>100</v>
      </c>
    </row>
    <row r="36" spans="1:6" x14ac:dyDescent="0.35">
      <c r="A36">
        <v>35</v>
      </c>
      <c r="B36">
        <v>122</v>
      </c>
      <c r="C36" t="s">
        <v>151</v>
      </c>
      <c r="D36" s="1" t="s">
        <v>150</v>
      </c>
      <c r="E36" t="s">
        <v>149</v>
      </c>
      <c r="F36">
        <v>103</v>
      </c>
    </row>
    <row r="37" spans="1:6" x14ac:dyDescent="0.35">
      <c r="A37" t="s">
        <v>130</v>
      </c>
      <c r="B37">
        <v>124</v>
      </c>
      <c r="C37" t="s">
        <v>148</v>
      </c>
      <c r="E37" t="s">
        <v>147</v>
      </c>
      <c r="F37">
        <v>104</v>
      </c>
    </row>
    <row r="38" spans="1:6" x14ac:dyDescent="0.35">
      <c r="A38" t="s">
        <v>130</v>
      </c>
      <c r="B38">
        <v>104</v>
      </c>
      <c r="C38" t="s">
        <v>146</v>
      </c>
      <c r="E38" t="s">
        <v>36</v>
      </c>
      <c r="F38">
        <v>104</v>
      </c>
    </row>
    <row r="39" spans="1:6" x14ac:dyDescent="0.35">
      <c r="A39" t="s">
        <v>130</v>
      </c>
      <c r="B39">
        <v>79</v>
      </c>
      <c r="C39" t="s">
        <v>145</v>
      </c>
      <c r="E39" t="s">
        <v>78</v>
      </c>
      <c r="F39">
        <v>104</v>
      </c>
    </row>
    <row r="40" spans="1:6" x14ac:dyDescent="0.35">
      <c r="A40" t="s">
        <v>130</v>
      </c>
      <c r="B40">
        <v>89</v>
      </c>
      <c r="C40" t="s">
        <v>144</v>
      </c>
      <c r="E40" t="s">
        <v>143</v>
      </c>
      <c r="F40">
        <v>104</v>
      </c>
    </row>
    <row r="41" spans="1:6" x14ac:dyDescent="0.35">
      <c r="A41" t="s">
        <v>130</v>
      </c>
      <c r="B41">
        <v>83</v>
      </c>
      <c r="C41" t="s">
        <v>142</v>
      </c>
      <c r="E41" t="s">
        <v>103</v>
      </c>
      <c r="F41">
        <v>104</v>
      </c>
    </row>
    <row r="42" spans="1:6" x14ac:dyDescent="0.35">
      <c r="A42" t="s">
        <v>130</v>
      </c>
      <c r="B42">
        <v>107</v>
      </c>
      <c r="C42" t="s">
        <v>141</v>
      </c>
      <c r="E42" t="s">
        <v>36</v>
      </c>
      <c r="F42">
        <v>104</v>
      </c>
    </row>
    <row r="43" spans="1:6" x14ac:dyDescent="0.35">
      <c r="A43" t="s">
        <v>130</v>
      </c>
      <c r="B43">
        <v>84</v>
      </c>
      <c r="C43" t="s">
        <v>140</v>
      </c>
      <c r="E43" t="s">
        <v>106</v>
      </c>
      <c r="F43">
        <v>104</v>
      </c>
    </row>
    <row r="44" spans="1:6" x14ac:dyDescent="0.35">
      <c r="A44" t="s">
        <v>130</v>
      </c>
      <c r="B44">
        <v>91</v>
      </c>
      <c r="C44" t="s">
        <v>139</v>
      </c>
      <c r="E44" t="s">
        <v>138</v>
      </c>
      <c r="F44">
        <v>104</v>
      </c>
    </row>
    <row r="45" spans="1:6" x14ac:dyDescent="0.35">
      <c r="A45" t="s">
        <v>130</v>
      </c>
      <c r="B45">
        <v>82</v>
      </c>
      <c r="C45" t="s">
        <v>137</v>
      </c>
      <c r="E45" t="s">
        <v>109</v>
      </c>
      <c r="F45">
        <v>104</v>
      </c>
    </row>
    <row r="46" spans="1:6" x14ac:dyDescent="0.35">
      <c r="A46" t="s">
        <v>130</v>
      </c>
      <c r="B46">
        <v>123</v>
      </c>
      <c r="C46" t="s">
        <v>136</v>
      </c>
      <c r="E46" t="s">
        <v>135</v>
      </c>
      <c r="F46">
        <v>104</v>
      </c>
    </row>
    <row r="47" spans="1:6" x14ac:dyDescent="0.35">
      <c r="A47" t="s">
        <v>130</v>
      </c>
      <c r="B47">
        <v>111</v>
      </c>
      <c r="C47" t="s">
        <v>134</v>
      </c>
      <c r="E47" t="s">
        <v>133</v>
      </c>
      <c r="F47">
        <v>104</v>
      </c>
    </row>
    <row r="48" spans="1:6" x14ac:dyDescent="0.35">
      <c r="A48" t="s">
        <v>130</v>
      </c>
      <c r="B48">
        <v>93</v>
      </c>
      <c r="C48" t="s">
        <v>132</v>
      </c>
      <c r="E48" t="s">
        <v>103</v>
      </c>
      <c r="F48">
        <v>104</v>
      </c>
    </row>
    <row r="49" spans="1:6" x14ac:dyDescent="0.35">
      <c r="A49" t="s">
        <v>130</v>
      </c>
      <c r="B49">
        <v>109</v>
      </c>
      <c r="C49" t="s">
        <v>131</v>
      </c>
      <c r="E49" t="s">
        <v>78</v>
      </c>
      <c r="F49">
        <v>104</v>
      </c>
    </row>
    <row r="50" spans="1:6" x14ac:dyDescent="0.35">
      <c r="A50" t="s">
        <v>130</v>
      </c>
      <c r="B50">
        <v>105</v>
      </c>
      <c r="C50" t="s">
        <v>129</v>
      </c>
      <c r="E50" t="s">
        <v>128</v>
      </c>
      <c r="F50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0"/>
  <sheetViews>
    <sheetView zoomScale="90" zoomScaleNormal="90" workbookViewId="0">
      <selection activeCell="K473" sqref="K473"/>
    </sheetView>
  </sheetViews>
  <sheetFormatPr defaultColWidth="10.81640625" defaultRowHeight="15.5" x14ac:dyDescent="0.35"/>
  <cols>
    <col min="1" max="2" width="10.81640625" style="9"/>
    <col min="3" max="3" width="32.1796875" style="9" customWidth="1"/>
    <col min="4" max="10" width="10.81640625" style="9"/>
    <col min="11" max="11" width="30.81640625" style="9" customWidth="1"/>
    <col min="12" max="12" width="46.6328125" style="9" customWidth="1"/>
    <col min="13" max="16384" width="10.81640625" style="9"/>
  </cols>
  <sheetData>
    <row r="1" spans="1:13" x14ac:dyDescent="0.35">
      <c r="A1" s="9" t="s">
        <v>0</v>
      </c>
      <c r="B1" s="9" t="s">
        <v>1</v>
      </c>
      <c r="C1" s="9" t="s">
        <v>2</v>
      </c>
      <c r="D1" s="9" t="s">
        <v>733</v>
      </c>
      <c r="E1" s="9" t="s">
        <v>732</v>
      </c>
      <c r="F1" s="9" t="s">
        <v>731</v>
      </c>
      <c r="G1" s="9" t="s">
        <v>730</v>
      </c>
      <c r="H1" s="9" t="s">
        <v>729</v>
      </c>
      <c r="I1" s="9" t="s">
        <v>728</v>
      </c>
      <c r="J1" s="9" t="s">
        <v>3</v>
      </c>
      <c r="K1" s="9" t="s">
        <v>5</v>
      </c>
      <c r="L1" s="9" t="s">
        <v>1104</v>
      </c>
      <c r="M1" s="9" t="s">
        <v>127</v>
      </c>
    </row>
    <row r="2" spans="1:13" x14ac:dyDescent="0.35">
      <c r="A2" s="9">
        <v>1</v>
      </c>
      <c r="B2" s="9">
        <v>93</v>
      </c>
      <c r="C2" s="9" t="s">
        <v>727</v>
      </c>
      <c r="D2" s="9" t="s">
        <v>223</v>
      </c>
      <c r="E2" s="12">
        <v>0.36805555555555558</v>
      </c>
      <c r="F2" s="12">
        <v>6.0416666666666667E-2</v>
      </c>
      <c r="G2" s="10">
        <v>4.3611111111111107E-2</v>
      </c>
      <c r="H2" s="12">
        <v>2.7777777777777776E-2</v>
      </c>
      <c r="I2" s="11">
        <v>1.3041666666666667</v>
      </c>
      <c r="J2" s="10">
        <v>7.2974537037037032E-2</v>
      </c>
      <c r="K2" s="9" t="s">
        <v>7</v>
      </c>
      <c r="L2" s="9" t="str">
        <f>K2&amp;COUNTIF($K$2:$K2,K2)</f>
        <v>CU Triathlon Team (University of Colorado, Boulder)1</v>
      </c>
      <c r="M2" s="9">
        <f>A2</f>
        <v>1</v>
      </c>
    </row>
    <row r="3" spans="1:13" x14ac:dyDescent="0.35">
      <c r="A3" s="9">
        <v>2</v>
      </c>
      <c r="B3" s="9">
        <v>60</v>
      </c>
      <c r="C3" s="9" t="s">
        <v>726</v>
      </c>
      <c r="D3" s="9" t="s">
        <v>223</v>
      </c>
      <c r="J3" s="10">
        <v>7.3946759259259254E-2</v>
      </c>
      <c r="K3" s="9" t="s">
        <v>10</v>
      </c>
      <c r="L3" s="9" t="str">
        <f>K3&amp;COUNTIF($K$2:$K3,K3)</f>
        <v>Queens University of Charlotte Triathlon1</v>
      </c>
      <c r="M3" s="9">
        <f>M2+1</f>
        <v>2</v>
      </c>
    </row>
    <row r="4" spans="1:13" x14ac:dyDescent="0.35">
      <c r="A4" s="9">
        <v>3</v>
      </c>
      <c r="B4" s="9">
        <v>56</v>
      </c>
      <c r="C4" s="9" t="s">
        <v>725</v>
      </c>
      <c r="D4" s="9" t="s">
        <v>223</v>
      </c>
      <c r="E4" s="12">
        <v>0.37013888888888885</v>
      </c>
      <c r="F4" s="12">
        <v>8.2638888888888887E-2</v>
      </c>
      <c r="G4" s="10">
        <v>4.3078703703703702E-2</v>
      </c>
      <c r="H4" s="12">
        <v>3.2638888888888891E-2</v>
      </c>
      <c r="I4" s="11">
        <v>1.4694444444444443</v>
      </c>
      <c r="J4" s="10">
        <v>7.5682870370370373E-2</v>
      </c>
      <c r="K4" s="9" t="s">
        <v>10</v>
      </c>
      <c r="L4" s="9" t="str">
        <f>K4&amp;COUNTIF($K$2:$K4,K4)</f>
        <v>Queens University of Charlotte Triathlon2</v>
      </c>
      <c r="M4" s="9">
        <f t="shared" ref="M4:M67" si="0">M3+1</f>
        <v>3</v>
      </c>
    </row>
    <row r="5" spans="1:13" x14ac:dyDescent="0.35">
      <c r="A5" s="9">
        <v>4</v>
      </c>
      <c r="B5" s="9">
        <v>74</v>
      </c>
      <c r="C5" s="9" t="s">
        <v>724</v>
      </c>
      <c r="D5" s="9" t="s">
        <v>223</v>
      </c>
      <c r="J5" s="10">
        <v>7.5787037037037042E-2</v>
      </c>
      <c r="K5" s="9" t="s">
        <v>25</v>
      </c>
      <c r="L5" s="9" t="str">
        <f>K5&amp;COUNTIF($K$2:$K5,K5)</f>
        <v>Cal Triathlon (University of California, Berkeley)1</v>
      </c>
      <c r="M5" s="9">
        <f t="shared" si="0"/>
        <v>4</v>
      </c>
    </row>
    <row r="6" spans="1:13" x14ac:dyDescent="0.35">
      <c r="A6" s="9">
        <v>5</v>
      </c>
      <c r="B6" s="9">
        <v>36</v>
      </c>
      <c r="C6" s="9" t="s">
        <v>21</v>
      </c>
      <c r="D6" s="9" t="s">
        <v>223</v>
      </c>
      <c r="E6" s="12">
        <v>0.40138888888888885</v>
      </c>
      <c r="F6" s="12">
        <v>6.6666666666666666E-2</v>
      </c>
      <c r="G6" s="10">
        <v>4.4699074074074079E-2</v>
      </c>
      <c r="H6" s="12">
        <v>2.9166666666666664E-2</v>
      </c>
      <c r="I6" s="11">
        <v>1.3805555555555555</v>
      </c>
      <c r="J6" s="10">
        <v>7.6018518518518527E-2</v>
      </c>
      <c r="K6" s="9" t="s">
        <v>20</v>
      </c>
      <c r="L6" s="9" t="str">
        <f>K6&amp;COUNTIF($K$2:$K6,K6)</f>
        <v>Liberty University1</v>
      </c>
      <c r="M6" s="9">
        <f t="shared" si="0"/>
        <v>5</v>
      </c>
    </row>
    <row r="7" spans="1:13" x14ac:dyDescent="0.35">
      <c r="A7" s="9">
        <v>6</v>
      </c>
      <c r="B7" s="9">
        <v>8</v>
      </c>
      <c r="C7" s="9" t="s">
        <v>723</v>
      </c>
      <c r="D7" s="9" t="s">
        <v>223</v>
      </c>
      <c r="E7" s="12">
        <v>0.44305555555555554</v>
      </c>
      <c r="F7" s="12">
        <v>8.8888888888888892E-2</v>
      </c>
      <c r="G7" s="10">
        <v>4.2615740740740739E-2</v>
      </c>
      <c r="H7" s="12">
        <v>3.2638888888888891E-2</v>
      </c>
      <c r="I7" s="11">
        <v>1.4416666666666667</v>
      </c>
      <c r="J7" s="10">
        <v>7.6076388888888888E-2</v>
      </c>
      <c r="K7" s="9" t="s">
        <v>1040</v>
      </c>
      <c r="L7" s="9" t="str">
        <f>K7&amp;COUNTIF($K$2:$K7,K7)</f>
        <v>Arizona State Triathlon Club1</v>
      </c>
      <c r="M7" s="9">
        <f t="shared" si="0"/>
        <v>6</v>
      </c>
    </row>
    <row r="8" spans="1:13" x14ac:dyDescent="0.35">
      <c r="A8" s="9">
        <v>7</v>
      </c>
      <c r="B8" s="9">
        <v>66</v>
      </c>
      <c r="C8" s="9" t="s">
        <v>722</v>
      </c>
      <c r="D8" s="9" t="s">
        <v>223</v>
      </c>
      <c r="E8" s="12">
        <v>0.38125000000000003</v>
      </c>
      <c r="F8" s="12">
        <v>6.6666666666666666E-2</v>
      </c>
      <c r="G8" s="10">
        <v>4.53587962962963E-2</v>
      </c>
      <c r="H8" s="12">
        <v>2.7083333333333334E-2</v>
      </c>
      <c r="I8" s="11">
        <v>1.3805555555555555</v>
      </c>
      <c r="J8" s="10">
        <v>7.6307870370370359E-2</v>
      </c>
      <c r="K8" s="9" t="s">
        <v>10</v>
      </c>
      <c r="L8" s="9" t="str">
        <f>K8&amp;COUNTIF($K$2:$K8,K8)</f>
        <v>Queens University of Charlotte Triathlon3</v>
      </c>
      <c r="M8" s="9">
        <f t="shared" si="0"/>
        <v>7</v>
      </c>
    </row>
    <row r="9" spans="1:13" x14ac:dyDescent="0.35">
      <c r="A9" s="9">
        <v>8</v>
      </c>
      <c r="B9" s="9">
        <v>57</v>
      </c>
      <c r="C9" s="9" t="s">
        <v>721</v>
      </c>
      <c r="D9" s="9" t="s">
        <v>223</v>
      </c>
      <c r="E9" s="12">
        <v>0.40208333333333335</v>
      </c>
      <c r="F9" s="12">
        <v>7.013888888888889E-2</v>
      </c>
      <c r="G9" s="10">
        <v>4.4664351851851851E-2</v>
      </c>
      <c r="H9" s="12">
        <v>2.4305555555555556E-2</v>
      </c>
      <c r="I9" s="11">
        <v>1.4013888888888888</v>
      </c>
      <c r="J9" s="10">
        <v>7.631944444444444E-2</v>
      </c>
      <c r="K9" s="9" t="s">
        <v>10</v>
      </c>
      <c r="L9" s="9" t="str">
        <f>K9&amp;COUNTIF($K$2:$K9,K9)</f>
        <v>Queens University of Charlotte Triathlon4</v>
      </c>
      <c r="M9" s="9">
        <f t="shared" si="0"/>
        <v>8</v>
      </c>
    </row>
    <row r="10" spans="1:13" x14ac:dyDescent="0.35">
      <c r="A10" s="9">
        <v>9</v>
      </c>
      <c r="B10" s="9">
        <v>25</v>
      </c>
      <c r="C10" s="9" t="s">
        <v>720</v>
      </c>
      <c r="D10" s="9" t="s">
        <v>223</v>
      </c>
      <c r="E10" s="12">
        <v>0.48472222222222222</v>
      </c>
      <c r="F10" s="12">
        <v>8.819444444444445E-2</v>
      </c>
      <c r="G10" s="10">
        <v>4.2951388888888886E-2</v>
      </c>
      <c r="H10" s="12">
        <v>2.9861111111111113E-2</v>
      </c>
      <c r="I10" s="11">
        <v>1.4166666666666667</v>
      </c>
      <c r="J10" s="10">
        <v>7.6631944444444447E-2</v>
      </c>
      <c r="K10" s="9" t="s">
        <v>36</v>
      </c>
      <c r="L10" s="9" t="str">
        <f>K10&amp;COUNTIF($K$2:$K10,K10)</f>
        <v>Duke1</v>
      </c>
      <c r="M10" s="9">
        <f t="shared" si="0"/>
        <v>9</v>
      </c>
    </row>
    <row r="11" spans="1:13" x14ac:dyDescent="0.35">
      <c r="A11" s="9">
        <v>10</v>
      </c>
      <c r="B11" s="9">
        <v>64</v>
      </c>
      <c r="C11" s="9" t="s">
        <v>8</v>
      </c>
      <c r="D11" s="9" t="s">
        <v>223</v>
      </c>
      <c r="E11" s="12">
        <v>0.375</v>
      </c>
      <c r="F11" s="12">
        <v>6.6666666666666666E-2</v>
      </c>
      <c r="G11" s="10">
        <v>4.6238425925925926E-2</v>
      </c>
      <c r="H11" s="12">
        <v>2.7083333333333334E-2</v>
      </c>
      <c r="I11" s="11">
        <v>1.3534722222222222</v>
      </c>
      <c r="J11" s="10">
        <v>7.6643518518518514E-2</v>
      </c>
      <c r="K11" s="9" t="s">
        <v>10</v>
      </c>
      <c r="L11" s="9" t="str">
        <f>K11&amp;COUNTIF($K$2:$K11,K11)</f>
        <v>Queens University of Charlotte Triathlon5</v>
      </c>
      <c r="M11" s="9">
        <f t="shared" si="0"/>
        <v>10</v>
      </c>
    </row>
    <row r="12" spans="1:13" x14ac:dyDescent="0.35">
      <c r="A12" s="9">
        <v>11</v>
      </c>
      <c r="B12" s="9">
        <v>94</v>
      </c>
      <c r="C12" s="9" t="s">
        <v>719</v>
      </c>
      <c r="D12" s="9" t="s">
        <v>223</v>
      </c>
      <c r="E12" s="12">
        <v>0.41944444444444445</v>
      </c>
      <c r="F12" s="12">
        <v>6.25E-2</v>
      </c>
      <c r="G12" s="10">
        <v>4.4016203703703703E-2</v>
      </c>
      <c r="H12" s="12">
        <v>3.125E-2</v>
      </c>
      <c r="I12" s="11">
        <v>1.4437499999999999</v>
      </c>
      <c r="J12" s="10">
        <v>7.6655092592592594E-2</v>
      </c>
      <c r="K12" s="9" t="s">
        <v>7</v>
      </c>
      <c r="L12" s="9" t="str">
        <f>K12&amp;COUNTIF($K$2:$K12,K12)</f>
        <v>CU Triathlon Team (University of Colorado, Boulder)2</v>
      </c>
      <c r="M12" s="9">
        <f t="shared" si="0"/>
        <v>11</v>
      </c>
    </row>
    <row r="13" spans="1:13" x14ac:dyDescent="0.35">
      <c r="A13" s="9">
        <v>12</v>
      </c>
      <c r="B13" s="9">
        <v>107</v>
      </c>
      <c r="C13" s="9" t="s">
        <v>718</v>
      </c>
      <c r="D13" s="9" t="s">
        <v>223</v>
      </c>
      <c r="E13" s="12">
        <v>0.39861111111111108</v>
      </c>
      <c r="F13" s="12">
        <v>7.013888888888889E-2</v>
      </c>
      <c r="G13" s="10">
        <v>4.4074074074074071E-2</v>
      </c>
      <c r="H13" s="12">
        <v>3.888888888888889E-2</v>
      </c>
      <c r="I13" s="11">
        <v>1.4694444444444443</v>
      </c>
      <c r="J13" s="10">
        <v>7.7048611111111109E-2</v>
      </c>
      <c r="K13" s="12" t="s">
        <v>70</v>
      </c>
      <c r="L13" s="9" t="str">
        <f>K13&amp;COUNTIF($K$2:$K13,K13)</f>
        <v>Wingate1</v>
      </c>
      <c r="M13" s="9">
        <f t="shared" si="0"/>
        <v>12</v>
      </c>
    </row>
    <row r="14" spans="1:13" x14ac:dyDescent="0.35">
      <c r="A14" s="9">
        <v>13</v>
      </c>
      <c r="B14" s="9">
        <v>73</v>
      </c>
      <c r="C14" s="9" t="s">
        <v>29</v>
      </c>
      <c r="D14" s="9" t="s">
        <v>223</v>
      </c>
      <c r="E14" s="12">
        <v>0.40833333333333338</v>
      </c>
      <c r="F14" s="12">
        <v>7.3611111111111113E-2</v>
      </c>
      <c r="G14" s="10">
        <v>4.3738425925925924E-2</v>
      </c>
      <c r="H14" s="12">
        <v>2.7777777777777776E-2</v>
      </c>
      <c r="I14" s="11">
        <v>1.4930555555555556</v>
      </c>
      <c r="J14" s="10">
        <v>7.7141203703703712E-2</v>
      </c>
      <c r="K14" s="9" t="s">
        <v>25</v>
      </c>
      <c r="L14" s="9" t="str">
        <f>K14&amp;COUNTIF($K$2:$K14,K14)</f>
        <v>Cal Triathlon (University of California, Berkeley)2</v>
      </c>
      <c r="M14" s="9">
        <f t="shared" si="0"/>
        <v>13</v>
      </c>
    </row>
    <row r="15" spans="1:13" x14ac:dyDescent="0.35">
      <c r="A15" s="9">
        <v>14</v>
      </c>
      <c r="B15" s="9">
        <v>23</v>
      </c>
      <c r="C15" s="9" t="s">
        <v>16</v>
      </c>
      <c r="D15" s="9" t="s">
        <v>223</v>
      </c>
      <c r="E15" s="12">
        <v>0.49513888888888885</v>
      </c>
      <c r="F15" s="12">
        <v>7.2916666666666671E-2</v>
      </c>
      <c r="G15" s="10">
        <v>4.462962962962963E-2</v>
      </c>
      <c r="H15" s="12">
        <v>3.3333333333333333E-2</v>
      </c>
      <c r="I15" s="11">
        <v>1.3493055555555555</v>
      </c>
      <c r="J15" s="10">
        <v>7.7164351851851845E-2</v>
      </c>
      <c r="K15" s="9" t="s">
        <v>15</v>
      </c>
      <c r="L15" s="9" t="str">
        <f>K15&amp;COUNTIF($K$2:$K15,K15)</f>
        <v>Colorado State University Triathlon Club1</v>
      </c>
      <c r="M15" s="9">
        <f t="shared" si="0"/>
        <v>14</v>
      </c>
    </row>
    <row r="16" spans="1:13" x14ac:dyDescent="0.35">
      <c r="A16" s="9">
        <v>15</v>
      </c>
      <c r="B16" s="9">
        <v>61</v>
      </c>
      <c r="C16" s="9" t="s">
        <v>717</v>
      </c>
      <c r="D16" s="9" t="s">
        <v>223</v>
      </c>
      <c r="E16" s="12">
        <v>0.38750000000000001</v>
      </c>
      <c r="F16" s="12">
        <v>8.6111111111111124E-2</v>
      </c>
      <c r="G16" s="10">
        <v>4.2835648148148144E-2</v>
      </c>
      <c r="H16" s="12">
        <v>3.4027777777777775E-2</v>
      </c>
      <c r="I16" s="11">
        <v>1.5555555555555556</v>
      </c>
      <c r="J16" s="10">
        <v>7.7245370370370367E-2</v>
      </c>
      <c r="K16" s="9" t="s">
        <v>10</v>
      </c>
      <c r="L16" s="9" t="str">
        <f>K16&amp;COUNTIF($K$2:$K16,K16)</f>
        <v>Queens University of Charlotte Triathlon6</v>
      </c>
      <c r="M16" s="9">
        <f t="shared" si="0"/>
        <v>15</v>
      </c>
    </row>
    <row r="17" spans="1:13" x14ac:dyDescent="0.35">
      <c r="A17" s="9">
        <v>16</v>
      </c>
      <c r="B17" s="9">
        <v>86</v>
      </c>
      <c r="C17" s="9" t="s">
        <v>716</v>
      </c>
      <c r="D17" s="9" t="s">
        <v>223</v>
      </c>
      <c r="E17" s="12">
        <v>0.39027777777777778</v>
      </c>
      <c r="F17" s="12">
        <v>8.4027777777777771E-2</v>
      </c>
      <c r="G17" s="10">
        <v>4.4895833333333329E-2</v>
      </c>
      <c r="H17" s="12">
        <v>3.888888888888889E-2</v>
      </c>
      <c r="I17" s="11">
        <v>1.4270833333333333</v>
      </c>
      <c r="J17" s="10">
        <v>7.7268518518518514E-2</v>
      </c>
      <c r="K17" s="9" t="s">
        <v>33</v>
      </c>
      <c r="L17" s="9" t="str">
        <f>K17&amp;COUNTIF($K$2:$K17,K17)</f>
        <v>UCLA Triathlon1</v>
      </c>
      <c r="M17" s="9">
        <f t="shared" si="0"/>
        <v>16</v>
      </c>
    </row>
    <row r="18" spans="1:13" x14ac:dyDescent="0.35">
      <c r="A18" s="9">
        <v>17</v>
      </c>
      <c r="B18" s="9">
        <v>58</v>
      </c>
      <c r="C18" s="9" t="s">
        <v>715</v>
      </c>
      <c r="D18" s="9" t="s">
        <v>223</v>
      </c>
      <c r="E18" s="12">
        <v>0.39097222222222222</v>
      </c>
      <c r="F18" s="12">
        <v>7.9166666666666663E-2</v>
      </c>
      <c r="G18" s="10">
        <v>4.3680555555555556E-2</v>
      </c>
      <c r="H18" s="12">
        <v>2.7083333333333334E-2</v>
      </c>
      <c r="I18" s="11">
        <v>1.5256944444444445</v>
      </c>
      <c r="J18" s="10">
        <v>7.7418981481481478E-2</v>
      </c>
      <c r="K18" s="9" t="s">
        <v>10</v>
      </c>
      <c r="L18" s="9" t="str">
        <f>K18&amp;COUNTIF($K$2:$K18,K18)</f>
        <v>Queens University of Charlotte Triathlon7</v>
      </c>
      <c r="M18" s="9">
        <f t="shared" si="0"/>
        <v>17</v>
      </c>
    </row>
    <row r="19" spans="1:13" x14ac:dyDescent="0.35">
      <c r="A19" s="9">
        <v>18</v>
      </c>
      <c r="B19" s="9">
        <v>63</v>
      </c>
      <c r="C19" s="9" t="s">
        <v>714</v>
      </c>
      <c r="D19" s="9" t="s">
        <v>223</v>
      </c>
      <c r="E19" s="12">
        <v>0.3833333333333333</v>
      </c>
      <c r="F19" s="12">
        <v>6.458333333333334E-2</v>
      </c>
      <c r="G19" s="10">
        <v>4.6053240740740742E-2</v>
      </c>
      <c r="H19" s="12">
        <v>4.0972222222222222E-2</v>
      </c>
      <c r="I19" s="11">
        <v>1.4173611111111111</v>
      </c>
      <c r="J19" s="10">
        <v>7.7858796296296287E-2</v>
      </c>
      <c r="K19" s="9" t="s">
        <v>10</v>
      </c>
      <c r="L19" s="9" t="str">
        <f>K19&amp;COUNTIF($K$2:$K19,K19)</f>
        <v>Queens University of Charlotte Triathlon8</v>
      </c>
      <c r="M19" s="9">
        <f t="shared" si="0"/>
        <v>18</v>
      </c>
    </row>
    <row r="20" spans="1:13" x14ac:dyDescent="0.35">
      <c r="A20" s="9">
        <v>19</v>
      </c>
      <c r="B20" s="9">
        <v>22</v>
      </c>
      <c r="C20" s="9" t="s">
        <v>13</v>
      </c>
      <c r="D20" s="9" t="s">
        <v>223</v>
      </c>
      <c r="E20" s="12">
        <v>0.41041666666666665</v>
      </c>
      <c r="F20" s="12">
        <v>6.1805555555555558E-2</v>
      </c>
      <c r="G20" s="10">
        <v>4.6134259259259264E-2</v>
      </c>
      <c r="H20" s="12">
        <v>2.7083333333333334E-2</v>
      </c>
      <c r="I20" s="11">
        <v>1.4284722222222221</v>
      </c>
      <c r="J20" s="10">
        <v>7.8287037037037044E-2</v>
      </c>
      <c r="K20" s="9" t="s">
        <v>15</v>
      </c>
      <c r="L20" s="9" t="str">
        <f>K20&amp;COUNTIF($K$2:$K20,K20)</f>
        <v>Colorado State University Triathlon Club2</v>
      </c>
      <c r="M20" s="9">
        <f t="shared" si="0"/>
        <v>19</v>
      </c>
    </row>
    <row r="21" spans="1:13" x14ac:dyDescent="0.35">
      <c r="A21" s="9">
        <v>20</v>
      </c>
      <c r="B21" s="9">
        <v>59</v>
      </c>
      <c r="C21" s="9" t="s">
        <v>11</v>
      </c>
      <c r="D21" s="9" t="s">
        <v>223</v>
      </c>
      <c r="E21" s="12">
        <v>0.39583333333333331</v>
      </c>
      <c r="F21" s="12">
        <v>7.4999999999999997E-2</v>
      </c>
      <c r="G21" s="10">
        <v>4.7002314814814816E-2</v>
      </c>
      <c r="H21" s="12">
        <v>4.6527777777777779E-2</v>
      </c>
      <c r="I21" s="11">
        <v>1.3902777777777777</v>
      </c>
      <c r="J21" s="10">
        <v>7.8819444444444442E-2</v>
      </c>
      <c r="K21" s="9" t="s">
        <v>10</v>
      </c>
      <c r="L21" s="9" t="str">
        <f>K21&amp;COUNTIF($K$2:$K21,K21)</f>
        <v>Queens University of Charlotte Triathlon9</v>
      </c>
      <c r="M21" s="9">
        <f t="shared" si="0"/>
        <v>20</v>
      </c>
    </row>
    <row r="22" spans="1:13" x14ac:dyDescent="0.35">
      <c r="A22" s="9">
        <v>21</v>
      </c>
      <c r="B22" s="9">
        <v>97</v>
      </c>
      <c r="C22" s="9" t="s">
        <v>713</v>
      </c>
      <c r="D22" s="9" t="s">
        <v>223</v>
      </c>
      <c r="E22" s="12">
        <v>0.40208333333333335</v>
      </c>
      <c r="F22" s="12">
        <v>7.4305555555555555E-2</v>
      </c>
      <c r="G22" s="10">
        <v>4.6759259259259257E-2</v>
      </c>
      <c r="H22" s="12">
        <v>2.8472222222222222E-2</v>
      </c>
      <c r="I22" s="11">
        <v>1.4277777777777778</v>
      </c>
      <c r="J22" s="10">
        <v>7.8993055555555566E-2</v>
      </c>
      <c r="K22" s="9" t="s">
        <v>7</v>
      </c>
      <c r="L22" s="9" t="str">
        <f>K22&amp;COUNTIF($K$2:$K22,K22)</f>
        <v>CU Triathlon Team (University of Colorado, Boulder)3</v>
      </c>
      <c r="M22" s="9">
        <f t="shared" si="0"/>
        <v>21</v>
      </c>
    </row>
    <row r="23" spans="1:13" x14ac:dyDescent="0.35">
      <c r="A23" s="9">
        <v>22</v>
      </c>
      <c r="B23" s="9">
        <v>62</v>
      </c>
      <c r="C23" s="9" t="s">
        <v>712</v>
      </c>
      <c r="D23" s="9" t="s">
        <v>223</v>
      </c>
      <c r="E23" s="12">
        <v>0.39583333333333331</v>
      </c>
      <c r="F23" s="12">
        <v>7.013888888888889E-2</v>
      </c>
      <c r="G23" s="10">
        <v>4.553240740740741E-2</v>
      </c>
      <c r="H23" s="12">
        <v>3.4722222222222224E-2</v>
      </c>
      <c r="I23" s="11">
        <v>1.5201388888888889</v>
      </c>
      <c r="J23" s="10">
        <v>7.9236111111111118E-2</v>
      </c>
      <c r="K23" s="9" t="s">
        <v>10</v>
      </c>
      <c r="L23" s="9" t="str">
        <f>K23&amp;COUNTIF($K$2:$K23,K23)</f>
        <v>Queens University of Charlotte Triathlon10</v>
      </c>
      <c r="M23" s="9">
        <f t="shared" si="0"/>
        <v>22</v>
      </c>
    </row>
    <row r="24" spans="1:13" x14ac:dyDescent="0.35">
      <c r="A24" s="9">
        <v>23</v>
      </c>
      <c r="B24" s="9">
        <v>39</v>
      </c>
      <c r="C24" s="9" t="s">
        <v>711</v>
      </c>
      <c r="D24" s="9" t="s">
        <v>223</v>
      </c>
      <c r="E24" s="12">
        <v>0.44166666666666665</v>
      </c>
      <c r="F24" s="12">
        <v>7.9166666666666663E-2</v>
      </c>
      <c r="G24" s="10">
        <v>4.5266203703703704E-2</v>
      </c>
      <c r="H24" s="12">
        <v>3.5416666666666666E-2</v>
      </c>
      <c r="I24" s="11">
        <v>1.4847222222222223</v>
      </c>
      <c r="J24" s="10">
        <v>7.9317129629629626E-2</v>
      </c>
      <c r="K24" s="9" t="s">
        <v>20</v>
      </c>
      <c r="L24" s="9" t="str">
        <f>K24&amp;COUNTIF($K$2:$K24,K24)</f>
        <v>Liberty University2</v>
      </c>
      <c r="M24" s="9">
        <f t="shared" si="0"/>
        <v>23</v>
      </c>
    </row>
    <row r="25" spans="1:13" x14ac:dyDescent="0.35">
      <c r="A25" s="9">
        <v>24</v>
      </c>
      <c r="B25" s="9">
        <v>75</v>
      </c>
      <c r="C25" s="9" t="s">
        <v>710</v>
      </c>
      <c r="D25" s="9" t="s">
        <v>223</v>
      </c>
      <c r="E25" s="12">
        <v>0.44236111111111115</v>
      </c>
      <c r="F25" s="12">
        <v>8.819444444444445E-2</v>
      </c>
      <c r="G25" s="10">
        <v>4.5983796296296293E-2</v>
      </c>
      <c r="H25" s="12">
        <v>3.2638888888888891E-2</v>
      </c>
      <c r="I25" s="11">
        <v>1.4409722222222223</v>
      </c>
      <c r="J25" s="10">
        <v>7.9409722222222215E-2</v>
      </c>
      <c r="K25" s="9" t="s">
        <v>25</v>
      </c>
      <c r="L25" s="9" t="str">
        <f>K25&amp;COUNTIF($K$2:$K25,K25)</f>
        <v>Cal Triathlon (University of California, Berkeley)3</v>
      </c>
      <c r="M25" s="9">
        <f t="shared" si="0"/>
        <v>24</v>
      </c>
    </row>
    <row r="26" spans="1:13" x14ac:dyDescent="0.35">
      <c r="A26" s="9">
        <v>25</v>
      </c>
      <c r="B26" s="9">
        <v>214</v>
      </c>
      <c r="C26" s="9" t="s">
        <v>709</v>
      </c>
      <c r="D26" s="9" t="s">
        <v>223</v>
      </c>
      <c r="E26" s="12">
        <v>0.54236111111111118</v>
      </c>
      <c r="F26" s="12">
        <v>9.7916666666666666E-2</v>
      </c>
      <c r="G26" s="10">
        <v>4.4965277777777778E-2</v>
      </c>
      <c r="H26" s="12">
        <v>3.7499999999999999E-2</v>
      </c>
      <c r="I26" s="11">
        <v>1.39375</v>
      </c>
      <c r="J26" s="10">
        <v>7.9513888888888884E-2</v>
      </c>
      <c r="K26" s="9" t="s">
        <v>70</v>
      </c>
      <c r="L26" s="9" t="str">
        <f>K26&amp;COUNTIF($K$2:$K26,K26)</f>
        <v>Wingate2</v>
      </c>
      <c r="M26" s="9">
        <f t="shared" si="0"/>
        <v>25</v>
      </c>
    </row>
    <row r="27" spans="1:13" x14ac:dyDescent="0.35">
      <c r="A27" s="9">
        <v>26</v>
      </c>
      <c r="B27" s="9">
        <v>84</v>
      </c>
      <c r="C27" s="9" t="s">
        <v>31</v>
      </c>
      <c r="D27" s="9" t="s">
        <v>223</v>
      </c>
      <c r="E27" s="12">
        <v>0.41180555555555554</v>
      </c>
      <c r="F27" s="12">
        <v>7.3611111111111113E-2</v>
      </c>
      <c r="G27" s="10">
        <v>4.7962962962962964E-2</v>
      </c>
      <c r="H27" s="12">
        <v>2.9166666666666664E-2</v>
      </c>
      <c r="I27" s="11">
        <v>1.3888888888888891</v>
      </c>
      <c r="J27" s="10">
        <v>7.9722222222222222E-2</v>
      </c>
      <c r="K27" s="9" t="s">
        <v>33</v>
      </c>
      <c r="L27" s="9" t="str">
        <f>K27&amp;COUNTIF($K$2:$K27,K27)</f>
        <v>UCLA Triathlon2</v>
      </c>
      <c r="M27" s="9">
        <f t="shared" si="0"/>
        <v>26</v>
      </c>
    </row>
    <row r="28" spans="1:13" x14ac:dyDescent="0.35">
      <c r="A28" s="9">
        <v>27</v>
      </c>
      <c r="B28" s="9">
        <v>15</v>
      </c>
      <c r="C28" s="9" t="s">
        <v>708</v>
      </c>
      <c r="D28" s="9" t="s">
        <v>223</v>
      </c>
      <c r="E28" s="12">
        <v>0.4826388888888889</v>
      </c>
      <c r="F28" s="12">
        <v>9.0277777777777776E-2</v>
      </c>
      <c r="G28" s="10">
        <v>4.5613425925925925E-2</v>
      </c>
      <c r="H28" s="12">
        <v>2.9861111111111113E-2</v>
      </c>
      <c r="I28" s="11">
        <v>1.4430555555555555</v>
      </c>
      <c r="J28" s="10">
        <v>7.9733796296296303E-2</v>
      </c>
      <c r="K28" s="9" t="s">
        <v>51</v>
      </c>
      <c r="L28" s="9" t="str">
        <f>K28&amp;COUNTIF($K$2:$K28,K28)</f>
        <v>Cal Poly Triathlon Team1</v>
      </c>
      <c r="M28" s="9">
        <f t="shared" si="0"/>
        <v>27</v>
      </c>
    </row>
    <row r="29" spans="1:13" x14ac:dyDescent="0.35">
      <c r="A29" s="9">
        <v>28</v>
      </c>
      <c r="B29" s="9">
        <v>55</v>
      </c>
      <c r="C29" s="9" t="s">
        <v>707</v>
      </c>
      <c r="D29" s="9" t="s">
        <v>223</v>
      </c>
      <c r="E29" s="12">
        <v>0.47013888888888888</v>
      </c>
      <c r="F29" s="12">
        <v>7.7083333333333337E-2</v>
      </c>
      <c r="G29" s="10">
        <v>4.4872685185185189E-2</v>
      </c>
      <c r="H29" s="12">
        <v>3.4722222222222224E-2</v>
      </c>
      <c r="I29" s="11">
        <v>1.5104166666666667</v>
      </c>
      <c r="J29" s="10">
        <v>7.9780092592592597E-2</v>
      </c>
      <c r="K29" s="9" t="s">
        <v>48</v>
      </c>
      <c r="L29" s="9" t="str">
        <f>K29&amp;COUNTIF($K$2:$K29,K29)</f>
        <v>Purdue Triathlon1</v>
      </c>
      <c r="M29" s="9">
        <f t="shared" si="0"/>
        <v>28</v>
      </c>
    </row>
    <row r="30" spans="1:13" x14ac:dyDescent="0.35">
      <c r="A30" s="9">
        <v>29</v>
      </c>
      <c r="B30" s="9">
        <v>79</v>
      </c>
      <c r="C30" s="9" t="s">
        <v>706</v>
      </c>
      <c r="D30" s="9" t="s">
        <v>223</v>
      </c>
      <c r="E30" s="12">
        <v>0.41736111111111113</v>
      </c>
      <c r="F30" s="12">
        <v>8.2638888888888887E-2</v>
      </c>
      <c r="G30" s="10">
        <v>4.5844907407407404E-2</v>
      </c>
      <c r="H30" s="12">
        <v>3.2638888888888891E-2</v>
      </c>
      <c r="I30" s="11">
        <v>1.5090277777777779</v>
      </c>
      <c r="J30" s="10">
        <v>7.9895833333333333E-2</v>
      </c>
      <c r="K30" s="9" t="s">
        <v>25</v>
      </c>
      <c r="L30" s="9" t="str">
        <f>K30&amp;COUNTIF($K$2:$K30,K30)</f>
        <v>Cal Triathlon (University of California, Berkeley)4</v>
      </c>
      <c r="M30" s="9">
        <f t="shared" si="0"/>
        <v>29</v>
      </c>
    </row>
    <row r="31" spans="1:13" x14ac:dyDescent="0.35">
      <c r="A31" s="9">
        <v>30</v>
      </c>
      <c r="B31" s="9">
        <v>376</v>
      </c>
      <c r="C31" s="9" t="s">
        <v>705</v>
      </c>
      <c r="D31" s="9" t="s">
        <v>223</v>
      </c>
      <c r="E31" s="12">
        <v>0.47638888888888892</v>
      </c>
      <c r="F31" s="12">
        <v>0.10972222222222222</v>
      </c>
      <c r="G31" s="10">
        <v>4.4918981481481483E-2</v>
      </c>
      <c r="H31" s="12">
        <v>3.5416666666666666E-2</v>
      </c>
      <c r="I31" s="11">
        <v>1.4854166666666666</v>
      </c>
      <c r="J31" s="10">
        <v>8.0069444444444443E-2</v>
      </c>
      <c r="K31" s="9" t="s">
        <v>760</v>
      </c>
      <c r="L31" s="9" t="str">
        <f>K31&amp;COUNTIF($K$2:$K31,K31)</f>
        <v>Ohio State University1</v>
      </c>
      <c r="M31" s="9">
        <f t="shared" si="0"/>
        <v>30</v>
      </c>
    </row>
    <row r="32" spans="1:13" x14ac:dyDescent="0.35">
      <c r="A32" s="9">
        <v>31</v>
      </c>
      <c r="B32" s="9">
        <v>76</v>
      </c>
      <c r="C32" s="9" t="s">
        <v>704</v>
      </c>
      <c r="D32" s="9" t="s">
        <v>223</v>
      </c>
      <c r="E32" s="12">
        <v>0.5180555555555556</v>
      </c>
      <c r="F32" s="12">
        <v>0.11180555555555556</v>
      </c>
      <c r="G32" s="10">
        <v>4.6782407407407411E-2</v>
      </c>
      <c r="H32" s="12">
        <v>2.9166666666666664E-2</v>
      </c>
      <c r="I32" s="11">
        <v>1.3784722222222223</v>
      </c>
      <c r="J32" s="10">
        <v>8.0775462962962966E-2</v>
      </c>
      <c r="K32" s="9" t="s">
        <v>25</v>
      </c>
      <c r="L32" s="9" t="str">
        <f>K32&amp;COUNTIF($K$2:$K32,K32)</f>
        <v>Cal Triathlon (University of California, Berkeley)5</v>
      </c>
      <c r="M32" s="9">
        <f t="shared" si="0"/>
        <v>31</v>
      </c>
    </row>
    <row r="33" spans="1:13" x14ac:dyDescent="0.35">
      <c r="A33" s="9">
        <v>32</v>
      </c>
      <c r="B33" s="9">
        <v>38</v>
      </c>
      <c r="C33" s="9" t="s">
        <v>18</v>
      </c>
      <c r="D33" s="9" t="s">
        <v>223</v>
      </c>
      <c r="E33" s="12">
        <v>0.39999999999999997</v>
      </c>
      <c r="F33" s="12">
        <v>6.458333333333334E-2</v>
      </c>
      <c r="G33" s="10">
        <v>4.7511574074074074E-2</v>
      </c>
      <c r="H33" s="12">
        <v>2.7083333333333334E-2</v>
      </c>
      <c r="I33" s="11">
        <v>1.502777777777778</v>
      </c>
      <c r="J33" s="10">
        <v>8.0798611111111113E-2</v>
      </c>
      <c r="K33" s="9" t="s">
        <v>20</v>
      </c>
      <c r="L33" s="9" t="str">
        <f>K33&amp;COUNTIF($K$2:$K33,K33)</f>
        <v>Liberty University3</v>
      </c>
      <c r="M33" s="9">
        <f t="shared" si="0"/>
        <v>32</v>
      </c>
    </row>
    <row r="34" spans="1:13" x14ac:dyDescent="0.35">
      <c r="A34" s="9">
        <v>33</v>
      </c>
      <c r="B34" s="9">
        <v>16</v>
      </c>
      <c r="C34" s="9" t="s">
        <v>703</v>
      </c>
      <c r="D34" s="9" t="s">
        <v>223</v>
      </c>
      <c r="E34" s="12">
        <v>0.46875</v>
      </c>
      <c r="F34" s="12">
        <v>0.11458333333333333</v>
      </c>
      <c r="G34" s="10">
        <v>4.4837962962962961E-2</v>
      </c>
      <c r="H34" s="12">
        <v>4.3055555555555562E-2</v>
      </c>
      <c r="I34" s="11">
        <v>1.53125</v>
      </c>
      <c r="J34" s="10">
        <v>8.082175925925926E-2</v>
      </c>
      <c r="K34" s="9" t="s">
        <v>814</v>
      </c>
      <c r="L34" s="9" t="str">
        <f>K34&amp;COUNTIF($K$2:$K34,K34)</f>
        <v>Cincinnati1</v>
      </c>
      <c r="M34" s="9">
        <f t="shared" si="0"/>
        <v>33</v>
      </c>
    </row>
    <row r="35" spans="1:13" x14ac:dyDescent="0.35">
      <c r="A35" s="9">
        <v>34</v>
      </c>
      <c r="B35" s="9">
        <v>72</v>
      </c>
      <c r="C35" s="9" t="s">
        <v>702</v>
      </c>
      <c r="D35" s="9" t="s">
        <v>223</v>
      </c>
      <c r="E35" s="12">
        <v>0.38680555555555557</v>
      </c>
      <c r="F35" s="12">
        <v>9.0972222222222218E-2</v>
      </c>
      <c r="G35" s="10">
        <v>4.3854166666666666E-2</v>
      </c>
      <c r="H35" s="12">
        <v>3.0555555555555555E-2</v>
      </c>
      <c r="I35" s="11">
        <v>1.7201388888888889</v>
      </c>
      <c r="J35" s="10">
        <v>8.1030092592592584E-2</v>
      </c>
      <c r="K35" s="9" t="s">
        <v>25</v>
      </c>
      <c r="L35" s="9" t="str">
        <f>K35&amp;COUNTIF($K$2:$K35,K35)</f>
        <v>Cal Triathlon (University of California, Berkeley)6</v>
      </c>
      <c r="M35" s="9">
        <f t="shared" si="0"/>
        <v>34</v>
      </c>
    </row>
    <row r="36" spans="1:13" x14ac:dyDescent="0.35">
      <c r="A36" s="9">
        <v>35</v>
      </c>
      <c r="B36" s="9">
        <v>175</v>
      </c>
      <c r="C36" s="9" t="s">
        <v>701</v>
      </c>
      <c r="D36" s="9" t="s">
        <v>223</v>
      </c>
      <c r="E36" s="12">
        <v>0.42083333333333334</v>
      </c>
      <c r="F36" s="12">
        <v>7.9166666666666663E-2</v>
      </c>
      <c r="G36" s="10">
        <v>4.7222222222222221E-2</v>
      </c>
      <c r="H36" s="12">
        <v>3.6805555555555557E-2</v>
      </c>
      <c r="I36" s="11">
        <v>1.4902777777777778</v>
      </c>
      <c r="J36" s="10">
        <v>8.1030092592592584E-2</v>
      </c>
      <c r="K36" s="9" t="s">
        <v>10</v>
      </c>
      <c r="L36" s="9" t="str">
        <f>K36&amp;COUNTIF($K$2:$K36,K36)</f>
        <v>Queens University of Charlotte Triathlon11</v>
      </c>
      <c r="M36" s="9">
        <f t="shared" si="0"/>
        <v>35</v>
      </c>
    </row>
    <row r="37" spans="1:13" x14ac:dyDescent="0.35">
      <c r="A37" s="9">
        <v>36</v>
      </c>
      <c r="B37" s="9">
        <v>51</v>
      </c>
      <c r="C37" s="9" t="s">
        <v>700</v>
      </c>
      <c r="D37" s="9" t="s">
        <v>223</v>
      </c>
      <c r="E37" s="12">
        <v>0.4368055555555555</v>
      </c>
      <c r="F37" s="12">
        <v>7.2222222222222229E-2</v>
      </c>
      <c r="G37" s="10">
        <v>4.6388888888888889E-2</v>
      </c>
      <c r="H37" s="12">
        <v>3.0555555555555555E-2</v>
      </c>
      <c r="I37" s="11">
        <v>1.5409722222222222</v>
      </c>
      <c r="J37" s="10">
        <v>8.1087962962962959E-2</v>
      </c>
      <c r="K37" s="9" t="s">
        <v>28</v>
      </c>
      <c r="L37" s="9" t="str">
        <f>K37&amp;COUNTIF($K$2:$K37,K37)</f>
        <v>United States Naval Academy Triathlon Team1</v>
      </c>
      <c r="M37" s="9">
        <f t="shared" si="0"/>
        <v>36</v>
      </c>
    </row>
    <row r="38" spans="1:13" x14ac:dyDescent="0.35">
      <c r="A38" s="9">
        <v>37</v>
      </c>
      <c r="B38" s="9">
        <v>14</v>
      </c>
      <c r="C38" s="9" t="s">
        <v>49</v>
      </c>
      <c r="D38" s="9" t="s">
        <v>223</v>
      </c>
      <c r="E38" s="12">
        <v>0.40416666666666662</v>
      </c>
      <c r="F38" s="12">
        <v>7.4305555555555555E-2</v>
      </c>
      <c r="G38" s="10">
        <v>4.6527777777777779E-2</v>
      </c>
      <c r="H38" s="12">
        <v>2.9861111111111113E-2</v>
      </c>
      <c r="I38" s="11">
        <v>1.5777777777777777</v>
      </c>
      <c r="J38" s="10">
        <v>8.1319444444444444E-2</v>
      </c>
      <c r="K38" s="9" t="s">
        <v>51</v>
      </c>
      <c r="L38" s="9" t="str">
        <f>K38&amp;COUNTIF($K$2:$K38,K38)</f>
        <v>Cal Poly Triathlon Team2</v>
      </c>
      <c r="M38" s="9">
        <f t="shared" si="0"/>
        <v>37</v>
      </c>
    </row>
    <row r="39" spans="1:13" x14ac:dyDescent="0.35">
      <c r="A39" s="9">
        <v>38</v>
      </c>
      <c r="B39" s="9">
        <v>132</v>
      </c>
      <c r="C39" s="9" t="s">
        <v>699</v>
      </c>
      <c r="D39" s="9" t="s">
        <v>223</v>
      </c>
      <c r="E39" s="12">
        <v>0.54236111111111118</v>
      </c>
      <c r="F39" s="12">
        <v>0.10555555555555556</v>
      </c>
      <c r="G39" s="10">
        <v>4.6099537037037036E-2</v>
      </c>
      <c r="H39" s="12">
        <v>4.8611111111111112E-2</v>
      </c>
      <c r="I39" s="11">
        <v>1.4159722222222222</v>
      </c>
      <c r="J39" s="10">
        <v>8.1319444444444444E-2</v>
      </c>
      <c r="K39" s="9" t="s">
        <v>15</v>
      </c>
      <c r="L39" s="9" t="str">
        <f>K39&amp;COUNTIF($K$2:$K39,K39)</f>
        <v>Colorado State University Triathlon Club3</v>
      </c>
      <c r="M39" s="9">
        <f t="shared" si="0"/>
        <v>38</v>
      </c>
    </row>
    <row r="40" spans="1:13" x14ac:dyDescent="0.35">
      <c r="A40" s="9">
        <v>39</v>
      </c>
      <c r="B40" s="9">
        <v>34</v>
      </c>
      <c r="C40" s="9" t="s">
        <v>61</v>
      </c>
      <c r="D40" s="9" t="s">
        <v>223</v>
      </c>
      <c r="E40" s="12">
        <v>0.44375000000000003</v>
      </c>
      <c r="F40" s="12">
        <v>9.1666666666666674E-2</v>
      </c>
      <c r="G40" s="10">
        <v>4.6203703703703698E-2</v>
      </c>
      <c r="H40" s="12">
        <v>3.1944444444444449E-2</v>
      </c>
      <c r="I40" s="11">
        <v>1.5409722222222222</v>
      </c>
      <c r="J40" s="10">
        <v>8.1365740740740738E-2</v>
      </c>
      <c r="K40" s="9" t="s">
        <v>57</v>
      </c>
      <c r="L40" s="9" t="str">
        <f>K40&amp;COUNTIF($K$2:$K40,K40)</f>
        <v>Triclones (Iowa State University)1</v>
      </c>
      <c r="M40" s="9">
        <f t="shared" si="0"/>
        <v>39</v>
      </c>
    </row>
    <row r="41" spans="1:13" x14ac:dyDescent="0.35">
      <c r="A41" s="9">
        <v>40</v>
      </c>
      <c r="B41" s="9">
        <v>105</v>
      </c>
      <c r="C41" s="9" t="s">
        <v>698</v>
      </c>
      <c r="D41" s="9" t="s">
        <v>223</v>
      </c>
      <c r="E41" s="12">
        <v>0.46527777777777773</v>
      </c>
      <c r="F41" s="12">
        <v>0.10416666666666667</v>
      </c>
      <c r="G41" s="10">
        <v>4.494212962962963E-2</v>
      </c>
      <c r="H41" s="12">
        <v>2.9166666666666664E-2</v>
      </c>
      <c r="I41" s="11">
        <v>1.5875000000000001</v>
      </c>
      <c r="J41" s="10">
        <v>8.1388888888888886E-2</v>
      </c>
      <c r="K41" s="9" t="s">
        <v>775</v>
      </c>
      <c r="L41" s="9" t="str">
        <f>K41&amp;COUNTIF($K$2:$K41,K41)</f>
        <v>UTSA Triathlon Club (UT San Antonio)1</v>
      </c>
      <c r="M41" s="9">
        <f t="shared" si="0"/>
        <v>40</v>
      </c>
    </row>
    <row r="42" spans="1:13" x14ac:dyDescent="0.35">
      <c r="A42" s="9">
        <v>41</v>
      </c>
      <c r="B42" s="9">
        <v>242</v>
      </c>
      <c r="C42" s="9" t="s">
        <v>697</v>
      </c>
      <c r="D42" s="9" t="s">
        <v>223</v>
      </c>
      <c r="E42" s="12">
        <v>0.53749999999999998</v>
      </c>
      <c r="F42" s="12">
        <v>0.1013888888888889</v>
      </c>
      <c r="G42" s="10">
        <v>4.5891203703703705E-2</v>
      </c>
      <c r="H42" s="12">
        <v>4.7916666666666663E-2</v>
      </c>
      <c r="I42" s="11">
        <v>1.4541666666666666</v>
      </c>
      <c r="J42" s="10">
        <v>8.1597222222222224E-2</v>
      </c>
      <c r="K42" s="9" t="s">
        <v>51</v>
      </c>
      <c r="L42" s="9" t="str">
        <f>K42&amp;COUNTIF($K$2:$K42,K42)</f>
        <v>Cal Poly Triathlon Team3</v>
      </c>
      <c r="M42" s="9">
        <f t="shared" si="0"/>
        <v>41</v>
      </c>
    </row>
    <row r="43" spans="1:13" x14ac:dyDescent="0.35">
      <c r="A43" s="9">
        <v>42</v>
      </c>
      <c r="B43" s="9">
        <v>102</v>
      </c>
      <c r="C43" s="9" t="s">
        <v>94</v>
      </c>
      <c r="D43" s="9" t="s">
        <v>223</v>
      </c>
      <c r="E43" s="12">
        <v>0.4055555555555555</v>
      </c>
      <c r="F43" s="12">
        <v>7.7083333333333337E-2</v>
      </c>
      <c r="G43" s="10">
        <v>4.5277777777777778E-2</v>
      </c>
      <c r="H43" s="12">
        <v>2.6388888888888889E-2</v>
      </c>
      <c r="I43" s="11">
        <v>1.6805555555555556</v>
      </c>
      <c r="J43" s="10">
        <v>8.1782407407407401E-2</v>
      </c>
      <c r="K43" s="9" t="s">
        <v>7</v>
      </c>
      <c r="L43" s="9" t="str">
        <f>K43&amp;COUNTIF($K$2:$K43,K43)</f>
        <v>CU Triathlon Team (University of Colorado, Boulder)4</v>
      </c>
      <c r="M43" s="9">
        <f t="shared" si="0"/>
        <v>42</v>
      </c>
    </row>
    <row r="44" spans="1:13" x14ac:dyDescent="0.35">
      <c r="A44" s="9">
        <v>43</v>
      </c>
      <c r="B44" s="9">
        <v>6</v>
      </c>
      <c r="C44" s="9" t="s">
        <v>43</v>
      </c>
      <c r="D44" s="9" t="s">
        <v>223</v>
      </c>
      <c r="E44" s="12">
        <v>0.41666666666666669</v>
      </c>
      <c r="F44" s="12">
        <v>0.11805555555555557</v>
      </c>
      <c r="G44" s="10">
        <v>4.7118055555555559E-2</v>
      </c>
      <c r="H44" s="12">
        <v>4.027777777777778E-2</v>
      </c>
      <c r="I44" s="11">
        <v>1.5069444444444444</v>
      </c>
      <c r="J44" s="10">
        <v>8.1851851851851856E-2</v>
      </c>
      <c r="K44" s="9" t="s">
        <v>45</v>
      </c>
      <c r="L44" s="9" t="str">
        <f>K44&amp;COUNTIF($K$2:$K44,K44)</f>
        <v>TriCats (University of Arizona)1</v>
      </c>
      <c r="M44" s="9">
        <f t="shared" si="0"/>
        <v>43</v>
      </c>
    </row>
    <row r="45" spans="1:13" x14ac:dyDescent="0.35">
      <c r="A45" s="9">
        <v>44</v>
      </c>
      <c r="B45" s="9">
        <v>413</v>
      </c>
      <c r="C45" s="9" t="s">
        <v>34</v>
      </c>
      <c r="D45" s="9" t="s">
        <v>223</v>
      </c>
      <c r="E45" s="12">
        <v>0.43472222222222223</v>
      </c>
      <c r="F45" s="12">
        <v>7.8472222222222221E-2</v>
      </c>
      <c r="G45" s="10">
        <v>4.6990740740740743E-2</v>
      </c>
      <c r="H45" s="12">
        <v>4.027777777777778E-2</v>
      </c>
      <c r="I45" s="11">
        <v>1.5381944444444444</v>
      </c>
      <c r="J45" s="10">
        <v>8.1863425925925923E-2</v>
      </c>
      <c r="K45" s="12" t="s">
        <v>36</v>
      </c>
      <c r="L45" s="9" t="str">
        <f>K45&amp;COUNTIF($K$2:$K45,K45)</f>
        <v>Duke2</v>
      </c>
      <c r="M45" s="9">
        <f t="shared" si="0"/>
        <v>44</v>
      </c>
    </row>
    <row r="46" spans="1:13" x14ac:dyDescent="0.35">
      <c r="A46" s="9">
        <v>45</v>
      </c>
      <c r="B46" s="9">
        <v>122</v>
      </c>
      <c r="C46" s="9" t="s">
        <v>696</v>
      </c>
      <c r="D46" s="9" t="s">
        <v>223</v>
      </c>
      <c r="E46" s="12">
        <v>0.4680555555555555</v>
      </c>
      <c r="F46" s="12">
        <v>8.6111111111111124E-2</v>
      </c>
      <c r="G46" s="10">
        <v>4.7303240740740743E-2</v>
      </c>
      <c r="H46" s="12">
        <v>5.2777777777777778E-2</v>
      </c>
      <c r="I46" s="11">
        <v>1.4652777777777777</v>
      </c>
      <c r="J46" s="10">
        <v>8.1874999999999989E-2</v>
      </c>
      <c r="K46" s="9" t="s">
        <v>54</v>
      </c>
      <c r="L46" s="9" t="str">
        <f>K46&amp;COUNTIF($K$2:$K46,K46)</f>
        <v>West Point Triathlon Club (United States Military Academy at West Point)1</v>
      </c>
      <c r="M46" s="9">
        <f t="shared" si="0"/>
        <v>45</v>
      </c>
    </row>
    <row r="47" spans="1:13" x14ac:dyDescent="0.35">
      <c r="A47" s="9">
        <v>46</v>
      </c>
      <c r="B47" s="9">
        <v>12</v>
      </c>
      <c r="C47" s="9" t="s">
        <v>66</v>
      </c>
      <c r="D47" s="9" t="s">
        <v>223</v>
      </c>
      <c r="E47" s="12">
        <v>0.38819444444444445</v>
      </c>
      <c r="F47" s="12">
        <v>8.1944444444444445E-2</v>
      </c>
      <c r="G47" s="10">
        <v>4.8344907407407406E-2</v>
      </c>
      <c r="H47" s="12">
        <v>2.9861111111111113E-2</v>
      </c>
      <c r="I47" s="11">
        <v>1.51875</v>
      </c>
      <c r="J47" s="10">
        <v>8.2025462962962967E-2</v>
      </c>
      <c r="K47" s="9" t="s">
        <v>54</v>
      </c>
      <c r="L47" s="9" t="str">
        <f>K47&amp;COUNTIF($K$2:$K47,K47)</f>
        <v>West Point Triathlon Club (United States Military Academy at West Point)2</v>
      </c>
      <c r="M47" s="9">
        <f t="shared" si="0"/>
        <v>46</v>
      </c>
    </row>
    <row r="48" spans="1:13" x14ac:dyDescent="0.35">
      <c r="A48" s="9">
        <v>47</v>
      </c>
      <c r="B48" s="9">
        <v>24</v>
      </c>
      <c r="C48" s="9" t="s">
        <v>37</v>
      </c>
      <c r="D48" s="9" t="s">
        <v>223</v>
      </c>
      <c r="E48" s="12">
        <v>0.40138888888888885</v>
      </c>
      <c r="F48" s="12">
        <v>9.5833333333333326E-2</v>
      </c>
      <c r="G48" s="10">
        <v>4.8958333333333333E-2</v>
      </c>
      <c r="H48" s="12">
        <v>3.4027777777777775E-2</v>
      </c>
      <c r="I48" s="11">
        <v>1.4625000000000001</v>
      </c>
      <c r="J48" s="10">
        <v>8.222222222222221E-2</v>
      </c>
      <c r="K48" s="9" t="s">
        <v>39</v>
      </c>
      <c r="L48" s="9" t="str">
        <f>K48&amp;COUNTIF($K$2:$K48,K48)</f>
        <v>Columbia University Triathlon1</v>
      </c>
      <c r="M48" s="9">
        <f t="shared" si="0"/>
        <v>47</v>
      </c>
    </row>
    <row r="49" spans="1:13" x14ac:dyDescent="0.35">
      <c r="A49" s="9">
        <v>48</v>
      </c>
      <c r="B49" s="9">
        <v>164</v>
      </c>
      <c r="C49" s="9" t="s">
        <v>71</v>
      </c>
      <c r="D49" s="9" t="s">
        <v>223</v>
      </c>
      <c r="E49" s="12">
        <v>0.45902777777777781</v>
      </c>
      <c r="F49" s="12">
        <v>7.4305555555555555E-2</v>
      </c>
      <c r="G49" s="10">
        <v>4.8032407407407406E-2</v>
      </c>
      <c r="H49" s="12">
        <v>2.4999999999999998E-2</v>
      </c>
      <c r="I49" s="11">
        <v>1.4909722222222221</v>
      </c>
      <c r="J49" s="10">
        <v>8.222222222222221E-2</v>
      </c>
      <c r="K49" s="9" t="s">
        <v>28</v>
      </c>
      <c r="L49" s="9" t="str">
        <f>K49&amp;COUNTIF($K$2:$K49,K49)</f>
        <v>United States Naval Academy Triathlon Team2</v>
      </c>
      <c r="M49" s="9">
        <f t="shared" si="0"/>
        <v>48</v>
      </c>
    </row>
    <row r="50" spans="1:13" x14ac:dyDescent="0.35">
      <c r="A50" s="9">
        <v>49</v>
      </c>
      <c r="B50" s="9">
        <v>125</v>
      </c>
      <c r="C50" s="9" t="s">
        <v>695</v>
      </c>
      <c r="D50" s="9" t="s">
        <v>223</v>
      </c>
      <c r="E50" s="12">
        <v>0.47083333333333338</v>
      </c>
      <c r="F50" s="12">
        <v>8.5416666666666655E-2</v>
      </c>
      <c r="G50" s="10">
        <v>4.7222222222222221E-2</v>
      </c>
      <c r="H50" s="12">
        <v>4.2361111111111106E-2</v>
      </c>
      <c r="I50" s="11">
        <v>1.5076388888888888</v>
      </c>
      <c r="J50" s="10">
        <v>8.2361111111111107E-2</v>
      </c>
      <c r="K50" s="9" t="s">
        <v>54</v>
      </c>
      <c r="L50" s="9" t="str">
        <f>K50&amp;COUNTIF($K$2:$K50,K50)</f>
        <v>West Point Triathlon Club (United States Military Academy at West Point)3</v>
      </c>
      <c r="M50" s="9">
        <f t="shared" si="0"/>
        <v>49</v>
      </c>
    </row>
    <row r="51" spans="1:13" x14ac:dyDescent="0.35">
      <c r="A51" s="9">
        <v>50</v>
      </c>
      <c r="B51" s="9">
        <v>173</v>
      </c>
      <c r="C51" s="9" t="s">
        <v>694</v>
      </c>
      <c r="D51" s="9" t="s">
        <v>223</v>
      </c>
      <c r="E51" s="12">
        <v>0.46736111111111112</v>
      </c>
      <c r="F51" s="12">
        <v>8.3333333333333329E-2</v>
      </c>
      <c r="G51" s="10">
        <v>4.6296296296296301E-2</v>
      </c>
      <c r="H51" s="12">
        <v>3.3333333333333333E-2</v>
      </c>
      <c r="I51" s="11">
        <v>1.58125</v>
      </c>
      <c r="J51" s="10">
        <v>8.2430555555555562E-2</v>
      </c>
      <c r="K51" s="9" t="s">
        <v>10</v>
      </c>
      <c r="L51" s="9" t="str">
        <f>K51&amp;COUNTIF($K$2:$K51,K51)</f>
        <v>Queens University of Charlotte Triathlon12</v>
      </c>
      <c r="M51" s="9">
        <f t="shared" si="0"/>
        <v>50</v>
      </c>
    </row>
    <row r="52" spans="1:13" x14ac:dyDescent="0.35">
      <c r="A52" s="9">
        <v>51</v>
      </c>
      <c r="B52" s="9">
        <v>108</v>
      </c>
      <c r="C52" s="9" t="s">
        <v>76</v>
      </c>
      <c r="D52" s="9" t="s">
        <v>223</v>
      </c>
      <c r="E52" s="12">
        <v>0.46111111111111108</v>
      </c>
      <c r="F52" s="12">
        <v>0.15486111111111112</v>
      </c>
      <c r="G52" s="10">
        <v>4.5902777777777772E-2</v>
      </c>
      <c r="H52" s="12">
        <v>4.4444444444444446E-2</v>
      </c>
      <c r="I52" s="11">
        <v>1.5368055555555555</v>
      </c>
      <c r="J52" s="10">
        <v>8.2546296296296298E-2</v>
      </c>
      <c r="K52" s="9" t="s">
        <v>78</v>
      </c>
      <c r="L52" s="9" t="str">
        <f>K52&amp;COUNTIF($K$2:$K52,K52)</f>
        <v>Wisconsin Triathlon Team (University of Wisconsin, Madison)1</v>
      </c>
      <c r="M52" s="9">
        <f t="shared" si="0"/>
        <v>51</v>
      </c>
    </row>
    <row r="53" spans="1:13" x14ac:dyDescent="0.35">
      <c r="A53" s="9">
        <v>52</v>
      </c>
      <c r="B53" s="9">
        <v>291</v>
      </c>
      <c r="C53" s="9" t="s">
        <v>693</v>
      </c>
      <c r="D53" s="9" t="s">
        <v>223</v>
      </c>
      <c r="E53" s="12">
        <v>0.22569444444444445</v>
      </c>
      <c r="F53" s="12">
        <v>0.1875</v>
      </c>
      <c r="G53" s="10">
        <v>4.9305555555555554E-2</v>
      </c>
      <c r="H53" s="12">
        <v>3.7499999999999999E-2</v>
      </c>
      <c r="I53" s="11">
        <v>1.5513888888888889</v>
      </c>
      <c r="J53" s="10">
        <v>8.2696759259259262E-2</v>
      </c>
      <c r="K53" s="9" t="s">
        <v>109</v>
      </c>
      <c r="L53" s="9" t="str">
        <f>K53&amp;COUNTIF($K$2:$K53,K53)</f>
        <v>University of Florida Tri-Gators1</v>
      </c>
      <c r="M53" s="9">
        <f t="shared" si="0"/>
        <v>52</v>
      </c>
    </row>
    <row r="54" spans="1:13" x14ac:dyDescent="0.35">
      <c r="A54" s="9">
        <v>53</v>
      </c>
      <c r="B54" s="9">
        <v>170</v>
      </c>
      <c r="C54" s="9" t="s">
        <v>692</v>
      </c>
      <c r="D54" s="9" t="s">
        <v>223</v>
      </c>
      <c r="E54" s="12">
        <v>0.52500000000000002</v>
      </c>
      <c r="F54" s="12">
        <v>8.6805555555555566E-2</v>
      </c>
      <c r="G54" s="10">
        <v>4.7511574074074074E-2</v>
      </c>
      <c r="H54" s="12">
        <v>5.2777777777777778E-2</v>
      </c>
      <c r="I54" s="11">
        <v>1.4458333333333335</v>
      </c>
      <c r="J54" s="10">
        <v>8.2719907407407409E-2</v>
      </c>
      <c r="K54" s="9" t="s">
        <v>1071</v>
      </c>
      <c r="L54" s="9" t="str">
        <f>K54&amp;COUNTIF($K$2:$K54,K54)</f>
        <v>Northern Arizona University1</v>
      </c>
      <c r="M54" s="9">
        <f t="shared" si="0"/>
        <v>53</v>
      </c>
    </row>
    <row r="55" spans="1:13" x14ac:dyDescent="0.35">
      <c r="A55" s="9">
        <v>54</v>
      </c>
      <c r="B55" s="9">
        <v>99</v>
      </c>
      <c r="C55" s="9" t="s">
        <v>691</v>
      </c>
      <c r="D55" s="9" t="s">
        <v>223</v>
      </c>
      <c r="E55" s="12">
        <v>0.4381944444444445</v>
      </c>
      <c r="F55" s="12">
        <v>0.10277777777777779</v>
      </c>
      <c r="G55" s="10">
        <v>4.836805555555556E-2</v>
      </c>
      <c r="H55" s="12">
        <v>9.3055555555555558E-2</v>
      </c>
      <c r="I55" s="11">
        <v>1.4305555555555556</v>
      </c>
      <c r="J55" s="10">
        <v>8.2812499999999997E-2</v>
      </c>
      <c r="K55" s="9" t="s">
        <v>7</v>
      </c>
      <c r="L55" s="9" t="str">
        <f>K55&amp;COUNTIF($K$2:$K55,K55)</f>
        <v>CU Triathlon Team (University of Colorado, Boulder)5</v>
      </c>
      <c r="M55" s="9">
        <f t="shared" si="0"/>
        <v>54</v>
      </c>
    </row>
    <row r="56" spans="1:13" x14ac:dyDescent="0.35">
      <c r="A56" s="9">
        <v>55</v>
      </c>
      <c r="B56" s="9">
        <v>65</v>
      </c>
      <c r="C56" s="9" t="s">
        <v>690</v>
      </c>
      <c r="D56" s="9" t="s">
        <v>223</v>
      </c>
      <c r="E56" s="12">
        <v>0.45624999999999999</v>
      </c>
      <c r="F56" s="12">
        <v>9.5138888888888884E-2</v>
      </c>
      <c r="G56" s="10">
        <v>4.7986111111111111E-2</v>
      </c>
      <c r="H56" s="12">
        <v>4.0972222222222222E-2</v>
      </c>
      <c r="I56" s="11">
        <v>1.497222222222222</v>
      </c>
      <c r="J56" s="10">
        <v>8.2847222222222225E-2</v>
      </c>
      <c r="K56" s="9" t="s">
        <v>10</v>
      </c>
      <c r="L56" s="9" t="str">
        <f>K56&amp;COUNTIF($K$2:$K56,K56)</f>
        <v>Queens University of Charlotte Triathlon13</v>
      </c>
      <c r="M56" s="9">
        <f t="shared" si="0"/>
        <v>55</v>
      </c>
    </row>
    <row r="57" spans="1:13" x14ac:dyDescent="0.35">
      <c r="A57" s="9">
        <v>56</v>
      </c>
      <c r="B57" s="9">
        <v>13</v>
      </c>
      <c r="C57" s="9" t="s">
        <v>52</v>
      </c>
      <c r="D57" s="9" t="s">
        <v>223</v>
      </c>
      <c r="E57" s="12">
        <v>0.47083333333333338</v>
      </c>
      <c r="F57" s="12">
        <v>7.9861111111111105E-2</v>
      </c>
      <c r="G57" s="10">
        <v>4.8506944444444443E-2</v>
      </c>
      <c r="H57" s="12">
        <v>3.2638888888888891E-2</v>
      </c>
      <c r="I57" s="11">
        <v>1.4784722222222222</v>
      </c>
      <c r="J57" s="10">
        <v>8.2905092592592586E-2</v>
      </c>
      <c r="K57" s="9" t="s">
        <v>54</v>
      </c>
      <c r="L57" s="9" t="str">
        <f>K57&amp;COUNTIF($K$2:$K57,K57)</f>
        <v>West Point Triathlon Club (United States Military Academy at West Point)4</v>
      </c>
      <c r="M57" s="9">
        <f t="shared" si="0"/>
        <v>56</v>
      </c>
    </row>
    <row r="58" spans="1:13" x14ac:dyDescent="0.35">
      <c r="A58" s="9">
        <v>57</v>
      </c>
      <c r="B58" s="9">
        <v>91</v>
      </c>
      <c r="C58" s="9" t="s">
        <v>689</v>
      </c>
      <c r="D58" s="9" t="s">
        <v>223</v>
      </c>
      <c r="E58" s="12">
        <v>0.43888888888888888</v>
      </c>
      <c r="F58" s="12">
        <v>9.0277777777777776E-2</v>
      </c>
      <c r="G58" s="10">
        <v>4.6435185185185184E-2</v>
      </c>
      <c r="H58" s="12">
        <v>2.9166666666666664E-2</v>
      </c>
      <c r="I58" s="11">
        <v>1.6319444444444444</v>
      </c>
      <c r="J58" s="10">
        <v>8.2962962962962961E-2</v>
      </c>
      <c r="K58" s="9" t="s">
        <v>89</v>
      </c>
      <c r="L58" s="9" t="str">
        <f>K58&amp;COUNTIF($K$2:$K58,K58)</f>
        <v>UCSB Triathlon Club (University of California, Santa Barbara)1</v>
      </c>
      <c r="M58" s="9">
        <f t="shared" si="0"/>
        <v>57</v>
      </c>
    </row>
    <row r="59" spans="1:13" x14ac:dyDescent="0.35">
      <c r="A59" s="9">
        <v>58</v>
      </c>
      <c r="B59" s="9">
        <v>78</v>
      </c>
      <c r="C59" s="9" t="s">
        <v>23</v>
      </c>
      <c r="D59" s="9" t="s">
        <v>223</v>
      </c>
      <c r="E59" s="12">
        <v>0.46666666666666662</v>
      </c>
      <c r="F59" s="12">
        <v>7.7083333333333337E-2</v>
      </c>
      <c r="G59" s="10">
        <v>4.9907407407407407E-2</v>
      </c>
      <c r="H59" s="12">
        <v>3.7499999999999999E-2</v>
      </c>
      <c r="I59" s="11">
        <v>1.4020833333333333</v>
      </c>
      <c r="J59" s="10">
        <v>8.2986111111111108E-2</v>
      </c>
      <c r="K59" s="9" t="s">
        <v>25</v>
      </c>
      <c r="L59" s="9" t="str">
        <f>K59&amp;COUNTIF($K$2:$K59,K59)</f>
        <v>Cal Triathlon (University of California, Berkeley)7</v>
      </c>
      <c r="M59" s="9">
        <f t="shared" si="0"/>
        <v>58</v>
      </c>
    </row>
    <row r="60" spans="1:13" x14ac:dyDescent="0.35">
      <c r="A60" s="9">
        <v>59</v>
      </c>
      <c r="B60" s="9">
        <v>2</v>
      </c>
      <c r="C60" s="9" t="s">
        <v>96</v>
      </c>
      <c r="D60" s="9" t="s">
        <v>223</v>
      </c>
      <c r="E60" s="12">
        <v>0.46111111111111108</v>
      </c>
      <c r="F60" s="12">
        <v>0.10347222222222223</v>
      </c>
      <c r="G60" s="10">
        <v>4.5451388888888888E-2</v>
      </c>
      <c r="H60" s="12">
        <v>3.2638888888888891E-2</v>
      </c>
      <c r="I60" s="11">
        <v>1.6583333333333332</v>
      </c>
      <c r="J60" s="10">
        <v>8.3055555555555563E-2</v>
      </c>
      <c r="K60" s="9" t="s">
        <v>45</v>
      </c>
      <c r="L60" s="9" t="str">
        <f>K60&amp;COUNTIF($K$2:$K60,K60)</f>
        <v>TriCats (University of Arizona)2</v>
      </c>
      <c r="M60" s="9">
        <f t="shared" si="0"/>
        <v>59</v>
      </c>
    </row>
    <row r="61" spans="1:13" x14ac:dyDescent="0.35">
      <c r="A61" s="9">
        <v>60</v>
      </c>
      <c r="B61" s="9">
        <v>9</v>
      </c>
      <c r="C61" s="9" t="s">
        <v>688</v>
      </c>
      <c r="D61" s="9" t="s">
        <v>223</v>
      </c>
      <c r="E61" s="12">
        <v>0.43958333333333338</v>
      </c>
      <c r="F61" s="12">
        <v>8.6111111111111124E-2</v>
      </c>
      <c r="G61" s="10">
        <v>4.8263888888888884E-2</v>
      </c>
      <c r="H61" s="12">
        <v>4.0972222222222222E-2</v>
      </c>
      <c r="I61" s="11">
        <v>1.5256944444444445</v>
      </c>
      <c r="J61" s="10">
        <v>8.3159722222222218E-2</v>
      </c>
      <c r="K61" s="9" t="s">
        <v>54</v>
      </c>
      <c r="L61" s="9" t="str">
        <f>K61&amp;COUNTIF($K$2:$K61,K61)</f>
        <v>West Point Triathlon Club (United States Military Academy at West Point)5</v>
      </c>
      <c r="M61" s="9">
        <f t="shared" si="0"/>
        <v>60</v>
      </c>
    </row>
    <row r="62" spans="1:13" x14ac:dyDescent="0.35">
      <c r="A62" s="9">
        <v>61</v>
      </c>
      <c r="B62" s="9">
        <v>67</v>
      </c>
      <c r="C62" s="9" t="s">
        <v>113</v>
      </c>
      <c r="D62" s="9" t="s">
        <v>223</v>
      </c>
      <c r="E62" s="12">
        <v>0.53888888888888886</v>
      </c>
      <c r="F62" s="12">
        <v>0.12083333333333333</v>
      </c>
      <c r="G62" s="10">
        <v>4.7962962962962964E-2</v>
      </c>
      <c r="H62" s="12">
        <v>4.9999999999999996E-2</v>
      </c>
      <c r="I62" s="11">
        <v>1.403472222222222</v>
      </c>
      <c r="J62" s="10">
        <v>8.3217592592592593E-2</v>
      </c>
      <c r="K62" s="12" t="s">
        <v>115</v>
      </c>
      <c r="L62" s="9" t="str">
        <f>K62&amp;COUNTIF($K$2:$K62,K62)</f>
        <v>TCU1</v>
      </c>
      <c r="M62" s="9">
        <f t="shared" si="0"/>
        <v>61</v>
      </c>
    </row>
    <row r="63" spans="1:13" x14ac:dyDescent="0.35">
      <c r="A63" s="9">
        <v>62</v>
      </c>
      <c r="B63" s="9">
        <v>95</v>
      </c>
      <c r="C63" s="9" t="s">
        <v>687</v>
      </c>
      <c r="D63" s="9" t="s">
        <v>223</v>
      </c>
      <c r="E63" s="12">
        <v>0.54305555555555551</v>
      </c>
      <c r="F63" s="12">
        <v>7.4305555555555555E-2</v>
      </c>
      <c r="G63" s="10">
        <v>4.6747685185185184E-2</v>
      </c>
      <c r="H63" s="12">
        <v>3.7499999999999999E-2</v>
      </c>
      <c r="I63" s="11">
        <v>1.5374999999999999</v>
      </c>
      <c r="J63" s="10">
        <v>8.3298611111111115E-2</v>
      </c>
      <c r="K63" s="9" t="s">
        <v>7</v>
      </c>
      <c r="L63" s="9" t="str">
        <f>K63&amp;COUNTIF($K$2:$K63,K63)</f>
        <v>CU Triathlon Team (University of Colorado, Boulder)6</v>
      </c>
      <c r="M63" s="9">
        <f t="shared" si="0"/>
        <v>62</v>
      </c>
    </row>
    <row r="64" spans="1:13" x14ac:dyDescent="0.35">
      <c r="A64" s="9">
        <v>63</v>
      </c>
      <c r="B64" s="9">
        <v>45</v>
      </c>
      <c r="C64" s="9" t="s">
        <v>58</v>
      </c>
      <c r="D64" s="9" t="s">
        <v>223</v>
      </c>
      <c r="E64" s="12">
        <v>0.44375000000000003</v>
      </c>
      <c r="F64" s="12">
        <v>9.7916666666666666E-2</v>
      </c>
      <c r="G64" s="10">
        <v>4.7060185185185184E-2</v>
      </c>
      <c r="H64" s="12">
        <v>4.5138888888888888E-2</v>
      </c>
      <c r="I64" s="11">
        <v>1.5951388888888889</v>
      </c>
      <c r="J64" s="10">
        <v>8.3460648148148145E-2</v>
      </c>
      <c r="K64" s="9" t="s">
        <v>60</v>
      </c>
      <c r="L64" s="9" t="str">
        <f>K64&amp;COUNTIF($K$2:$K64,K64)</f>
        <v>Minnesota Triathlon1</v>
      </c>
      <c r="M64" s="9">
        <f t="shared" si="0"/>
        <v>63</v>
      </c>
    </row>
    <row r="65" spans="1:13" x14ac:dyDescent="0.35">
      <c r="A65" s="9">
        <v>64</v>
      </c>
      <c r="B65" s="9">
        <v>110</v>
      </c>
      <c r="C65" s="9" t="s">
        <v>686</v>
      </c>
      <c r="D65" s="9" t="s">
        <v>223</v>
      </c>
      <c r="E65" s="12">
        <v>0.45208333333333334</v>
      </c>
      <c r="F65" s="12">
        <v>9.1666666666666674E-2</v>
      </c>
      <c r="G65" s="10">
        <v>4.7824074074074074E-2</v>
      </c>
      <c r="H65" s="12">
        <v>5.9027777777777783E-2</v>
      </c>
      <c r="I65" s="11">
        <v>1.5409722222222222</v>
      </c>
      <c r="J65" s="10">
        <v>8.3587962962962961E-2</v>
      </c>
      <c r="K65" s="9" t="s">
        <v>768</v>
      </c>
      <c r="L65" s="9" t="str">
        <f>K65&amp;COUNTIF($K$2:$K65,K65)</f>
        <v>Clemson Triathlon Club1</v>
      </c>
      <c r="M65" s="9">
        <f t="shared" si="0"/>
        <v>64</v>
      </c>
    </row>
    <row r="66" spans="1:13" x14ac:dyDescent="0.35">
      <c r="A66" s="9">
        <v>65</v>
      </c>
      <c r="B66" s="9">
        <v>196</v>
      </c>
      <c r="C66" s="9" t="s">
        <v>81</v>
      </c>
      <c r="D66" s="9" t="s">
        <v>223</v>
      </c>
      <c r="E66" s="12">
        <v>0.44722222222222219</v>
      </c>
      <c r="F66" s="12">
        <v>9.2361111111111116E-2</v>
      </c>
      <c r="G66" s="10">
        <v>4.7615740740740743E-2</v>
      </c>
      <c r="H66" s="12">
        <v>6.5972222222222224E-2</v>
      </c>
      <c r="I66" s="11">
        <v>1.5513888888888889</v>
      </c>
      <c r="J66" s="10">
        <v>8.3587962962962961E-2</v>
      </c>
      <c r="K66" s="9" t="s">
        <v>83</v>
      </c>
      <c r="L66" s="9" t="str">
        <f>K66&amp;COUNTIF($K$2:$K66,K66)</f>
        <v>Triathlon Club at UCI (University of California, Irvine)1</v>
      </c>
      <c r="M66" s="9">
        <f t="shared" si="0"/>
        <v>65</v>
      </c>
    </row>
    <row r="67" spans="1:13" x14ac:dyDescent="0.35">
      <c r="A67" s="9">
        <v>66</v>
      </c>
      <c r="B67" s="9">
        <v>174</v>
      </c>
      <c r="C67" s="9" t="s">
        <v>685</v>
      </c>
      <c r="D67" s="9" t="s">
        <v>223</v>
      </c>
      <c r="E67" s="12">
        <v>0.43055555555555558</v>
      </c>
      <c r="F67" s="12">
        <v>9.6527777777777768E-2</v>
      </c>
      <c r="G67" s="10">
        <v>4.8483796296296296E-2</v>
      </c>
      <c r="H67" s="12">
        <v>4.9305555555555554E-2</v>
      </c>
      <c r="I67" s="11">
        <v>1.5298611111111111</v>
      </c>
      <c r="J67" s="10">
        <v>8.3611111111111122E-2</v>
      </c>
      <c r="K67" s="9" t="s">
        <v>10</v>
      </c>
      <c r="L67" s="9" t="str">
        <f>K67&amp;COUNTIF($K$2:$K67,K67)</f>
        <v>Queens University of Charlotte Triathlon14</v>
      </c>
      <c r="M67" s="9">
        <f t="shared" si="0"/>
        <v>66</v>
      </c>
    </row>
    <row r="68" spans="1:13" x14ac:dyDescent="0.35">
      <c r="A68" s="9">
        <v>67</v>
      </c>
      <c r="B68" s="9">
        <v>425</v>
      </c>
      <c r="C68" s="9" t="s">
        <v>684</v>
      </c>
      <c r="D68" s="9" t="s">
        <v>223</v>
      </c>
      <c r="E68" s="12">
        <v>0.53680555555555554</v>
      </c>
      <c r="F68" s="12">
        <v>8.6111111111111124E-2</v>
      </c>
      <c r="G68" s="10">
        <v>4.8796296296296303E-2</v>
      </c>
      <c r="H68" s="12">
        <v>5.7638888888888885E-2</v>
      </c>
      <c r="I68" s="11">
        <v>1.4111111111111112</v>
      </c>
      <c r="J68" s="10">
        <v>8.369212962962963E-2</v>
      </c>
      <c r="K68" s="9" t="s">
        <v>42</v>
      </c>
      <c r="L68" s="9" t="str">
        <f>K68&amp;COUNTIF($K$2:$K68,K68)</f>
        <v>Santa Clara University Triathlon Club1</v>
      </c>
      <c r="M68" s="9">
        <f t="shared" ref="M68:M131" si="1">M67+1</f>
        <v>67</v>
      </c>
    </row>
    <row r="69" spans="1:13" x14ac:dyDescent="0.35">
      <c r="A69" s="9">
        <v>68</v>
      </c>
      <c r="B69" s="9">
        <v>71</v>
      </c>
      <c r="C69" s="9" t="s">
        <v>683</v>
      </c>
      <c r="D69" s="9" t="s">
        <v>223</v>
      </c>
      <c r="J69" s="10">
        <v>8.3715277777777777E-2</v>
      </c>
      <c r="K69" s="9" t="s">
        <v>25</v>
      </c>
      <c r="L69" s="9" t="str">
        <f>K69&amp;COUNTIF($K$2:$K69,K69)</f>
        <v>Cal Triathlon (University of California, Berkeley)8</v>
      </c>
      <c r="M69" s="9">
        <f t="shared" si="1"/>
        <v>68</v>
      </c>
    </row>
    <row r="70" spans="1:13" x14ac:dyDescent="0.35">
      <c r="A70" s="9">
        <v>69</v>
      </c>
      <c r="B70" s="9">
        <v>390</v>
      </c>
      <c r="C70" s="9" t="s">
        <v>682</v>
      </c>
      <c r="D70" s="9" t="s">
        <v>223</v>
      </c>
      <c r="E70" s="12">
        <v>0.46111111111111108</v>
      </c>
      <c r="F70" s="12">
        <v>0.10416666666666667</v>
      </c>
      <c r="G70" s="10">
        <v>4.8275462962962958E-2</v>
      </c>
      <c r="H70" s="12">
        <v>7.0833333333333331E-2</v>
      </c>
      <c r="I70" s="11">
        <v>1.4951388888888888</v>
      </c>
      <c r="J70" s="10">
        <v>8.3807870370370366E-2</v>
      </c>
      <c r="K70" s="9" t="s">
        <v>70</v>
      </c>
      <c r="L70" s="9" t="str">
        <f>K70&amp;COUNTIF($K$2:$K70,K70)</f>
        <v>Wingate3</v>
      </c>
      <c r="M70" s="9">
        <f t="shared" si="1"/>
        <v>69</v>
      </c>
    </row>
    <row r="71" spans="1:13" x14ac:dyDescent="0.35">
      <c r="A71" s="9">
        <v>70</v>
      </c>
      <c r="B71" s="9">
        <v>213</v>
      </c>
      <c r="C71" s="9" t="s">
        <v>1100</v>
      </c>
      <c r="D71" s="9" t="s">
        <v>223</v>
      </c>
      <c r="J71" s="10">
        <v>8.3819444444444446E-2</v>
      </c>
      <c r="K71" s="9" t="s">
        <v>70</v>
      </c>
      <c r="L71" s="9" t="str">
        <f>K71&amp;COUNTIF($K$2:$K71,K71)</f>
        <v>Wingate4</v>
      </c>
      <c r="M71" s="9">
        <f t="shared" si="1"/>
        <v>70</v>
      </c>
    </row>
    <row r="72" spans="1:13" x14ac:dyDescent="0.35">
      <c r="A72" s="9">
        <v>71</v>
      </c>
      <c r="B72" s="9">
        <v>50</v>
      </c>
      <c r="C72" s="9" t="s">
        <v>26</v>
      </c>
      <c r="D72" s="9" t="s">
        <v>223</v>
      </c>
      <c r="E72" s="12">
        <v>0.37361111111111112</v>
      </c>
      <c r="F72" s="12">
        <v>7.4999999999999997E-2</v>
      </c>
      <c r="G72" s="10">
        <v>5.1273148148148151E-2</v>
      </c>
      <c r="H72" s="12">
        <v>2.4999999999999998E-2</v>
      </c>
      <c r="I72" s="11">
        <v>1.4777777777777779</v>
      </c>
      <c r="J72" s="10">
        <v>8.3819444444444446E-2</v>
      </c>
      <c r="K72" s="9" t="s">
        <v>28</v>
      </c>
      <c r="L72" s="9" t="str">
        <f>K72&amp;COUNTIF($K$2:$K72,K72)</f>
        <v>United States Naval Academy Triathlon Team3</v>
      </c>
      <c r="M72" s="9">
        <f t="shared" si="1"/>
        <v>71</v>
      </c>
    </row>
    <row r="73" spans="1:13" x14ac:dyDescent="0.35">
      <c r="A73" s="9">
        <v>72</v>
      </c>
      <c r="B73" s="9">
        <v>203</v>
      </c>
      <c r="C73" s="9" t="s">
        <v>681</v>
      </c>
      <c r="D73" s="9" t="s">
        <v>223</v>
      </c>
      <c r="E73" s="12">
        <v>0.55555555555555558</v>
      </c>
      <c r="F73" s="12">
        <v>8.9583333333333334E-2</v>
      </c>
      <c r="G73" s="10">
        <v>4.8865740740740737E-2</v>
      </c>
      <c r="H73" s="12">
        <v>5.347222222222222E-2</v>
      </c>
      <c r="I73" s="11">
        <v>1.4013888888888888</v>
      </c>
      <c r="J73" s="10">
        <v>8.3888888888888888E-2</v>
      </c>
      <c r="K73" s="9" t="s">
        <v>89</v>
      </c>
      <c r="L73" s="9" t="str">
        <f>K73&amp;COUNTIF($K$2:$K73,K73)</f>
        <v>UCSB Triathlon Club (University of California, Santa Barbara)2</v>
      </c>
      <c r="M73" s="9">
        <f t="shared" si="1"/>
        <v>72</v>
      </c>
    </row>
    <row r="74" spans="1:13" x14ac:dyDescent="0.35">
      <c r="A74" s="9">
        <v>73</v>
      </c>
      <c r="B74" s="9">
        <v>20</v>
      </c>
      <c r="C74" s="9" t="s">
        <v>680</v>
      </c>
      <c r="D74" s="9" t="s">
        <v>223</v>
      </c>
      <c r="E74" s="12">
        <v>0.48194444444444445</v>
      </c>
      <c r="F74" s="12">
        <v>0.10486111111111111</v>
      </c>
      <c r="G74" s="10">
        <v>4.8055555555555553E-2</v>
      </c>
      <c r="H74" s="12">
        <v>5.2083333333333336E-2</v>
      </c>
      <c r="I74" s="11">
        <v>1.5111111111111111</v>
      </c>
      <c r="J74" s="10">
        <v>8.3900462962962954E-2</v>
      </c>
      <c r="K74" s="9" t="s">
        <v>15</v>
      </c>
      <c r="L74" s="9" t="str">
        <f>K74&amp;COUNTIF($K$2:$K74,K74)</f>
        <v>Colorado State University Triathlon Club4</v>
      </c>
      <c r="M74" s="9">
        <f t="shared" si="1"/>
        <v>73</v>
      </c>
    </row>
    <row r="75" spans="1:13" x14ac:dyDescent="0.35">
      <c r="A75" s="9">
        <v>74</v>
      </c>
      <c r="B75" s="9">
        <v>215</v>
      </c>
      <c r="C75" s="9" t="s">
        <v>679</v>
      </c>
      <c r="D75" s="9" t="s">
        <v>223</v>
      </c>
      <c r="E75" s="12">
        <v>0.42638888888888887</v>
      </c>
      <c r="F75" s="12">
        <v>0.10277777777777779</v>
      </c>
      <c r="G75" s="10">
        <v>4.7060185185185184E-2</v>
      </c>
      <c r="H75" s="12">
        <v>4.4444444444444446E-2</v>
      </c>
      <c r="I75" s="11">
        <v>1.6381944444444445</v>
      </c>
      <c r="J75" s="10">
        <v>8.3946759259259263E-2</v>
      </c>
      <c r="K75" s="9" t="s">
        <v>78</v>
      </c>
      <c r="L75" s="9" t="str">
        <f>K75&amp;COUNTIF($K$2:$K75,K75)</f>
        <v>Wisconsin Triathlon Team (University of Wisconsin, Madison)2</v>
      </c>
      <c r="M75" s="9">
        <f t="shared" si="1"/>
        <v>74</v>
      </c>
    </row>
    <row r="76" spans="1:13" x14ac:dyDescent="0.35">
      <c r="A76" s="9">
        <v>75</v>
      </c>
      <c r="B76" s="9">
        <v>312</v>
      </c>
      <c r="C76" s="9" t="s">
        <v>678</v>
      </c>
      <c r="D76" s="9" t="s">
        <v>223</v>
      </c>
      <c r="E76" s="12">
        <v>0.46597222222222223</v>
      </c>
      <c r="F76" s="12">
        <v>8.0555555555555561E-2</v>
      </c>
      <c r="G76" s="10">
        <v>4.7175925925925927E-2</v>
      </c>
      <c r="H76" s="12">
        <v>3.6805555555555557E-2</v>
      </c>
      <c r="I76" s="11">
        <v>1.6423611111111109</v>
      </c>
      <c r="J76" s="10">
        <v>8.4293981481481484E-2</v>
      </c>
      <c r="K76" s="9" t="s">
        <v>20</v>
      </c>
      <c r="L76" s="9" t="str">
        <f>K76&amp;COUNTIF($K$2:$K76,K76)</f>
        <v>Liberty University4</v>
      </c>
      <c r="M76" s="9">
        <f t="shared" si="1"/>
        <v>75</v>
      </c>
    </row>
    <row r="77" spans="1:13" x14ac:dyDescent="0.35">
      <c r="A77" s="9">
        <v>76</v>
      </c>
      <c r="B77" s="9">
        <v>114</v>
      </c>
      <c r="C77" s="9" t="s">
        <v>677</v>
      </c>
      <c r="D77" s="9" t="s">
        <v>223</v>
      </c>
      <c r="E77" s="12">
        <v>0.41736111111111113</v>
      </c>
      <c r="F77" s="12">
        <v>0.10902777777777778</v>
      </c>
      <c r="G77" s="10">
        <v>4.8252314814814817E-2</v>
      </c>
      <c r="H77" s="12">
        <v>2.9861111111111113E-2</v>
      </c>
      <c r="I77" s="11">
        <v>1.6069444444444445</v>
      </c>
      <c r="J77" s="10">
        <v>8.4328703703703711E-2</v>
      </c>
      <c r="K77" s="9" t="s">
        <v>103</v>
      </c>
      <c r="L77" s="9" t="str">
        <f>K77&amp;COUNTIF($K$2:$K77,K77)</f>
        <v>United States Air Force Academy Triathlon team1</v>
      </c>
      <c r="M77" s="9">
        <f t="shared" si="1"/>
        <v>76</v>
      </c>
    </row>
    <row r="78" spans="1:13" x14ac:dyDescent="0.35">
      <c r="A78" s="9">
        <v>77</v>
      </c>
      <c r="B78" s="9">
        <v>11</v>
      </c>
      <c r="C78" s="9" t="s">
        <v>676</v>
      </c>
      <c r="D78" s="9" t="s">
        <v>223</v>
      </c>
      <c r="E78" s="12">
        <v>0.44027777777777777</v>
      </c>
      <c r="F78" s="12">
        <v>8.4027777777777771E-2</v>
      </c>
      <c r="G78" s="10">
        <v>4.9502314814814818E-2</v>
      </c>
      <c r="H78" s="12">
        <v>3.5416666666666666E-2</v>
      </c>
      <c r="I78" s="11">
        <v>1.5368055555555555</v>
      </c>
      <c r="J78" s="10">
        <v>8.4479166666666661E-2</v>
      </c>
      <c r="K78" s="9" t="s">
        <v>54</v>
      </c>
      <c r="L78" s="9" t="str">
        <f>K78&amp;COUNTIF($K$2:$K78,K78)</f>
        <v>West Point Triathlon Club (United States Military Academy at West Point)6</v>
      </c>
      <c r="M78" s="9">
        <f t="shared" si="1"/>
        <v>77</v>
      </c>
    </row>
    <row r="79" spans="1:13" x14ac:dyDescent="0.35">
      <c r="A79" s="9">
        <v>78</v>
      </c>
      <c r="B79" s="9">
        <v>148</v>
      </c>
      <c r="C79" s="9" t="s">
        <v>675</v>
      </c>
      <c r="D79" s="9" t="s">
        <v>223</v>
      </c>
      <c r="E79" s="12">
        <v>0.42708333333333331</v>
      </c>
      <c r="F79" s="12">
        <v>0.12986111111111112</v>
      </c>
      <c r="G79" s="10">
        <v>4.8761574074074075E-2</v>
      </c>
      <c r="H79" s="12">
        <v>4.2361111111111106E-2</v>
      </c>
      <c r="I79" s="11">
        <v>1.5430555555555554</v>
      </c>
      <c r="J79" s="10">
        <v>8.4490740740740741E-2</v>
      </c>
      <c r="K79" s="9" t="s">
        <v>147</v>
      </c>
      <c r="L79" s="9" t="str">
        <f>K79&amp;COUNTIF($K$2:$K79,K79)</f>
        <v>Fighting Illini Triathlon (University of Illinois)1</v>
      </c>
      <c r="M79" s="9">
        <f t="shared" si="1"/>
        <v>78</v>
      </c>
    </row>
    <row r="80" spans="1:13" x14ac:dyDescent="0.35">
      <c r="A80" s="9">
        <v>79</v>
      </c>
      <c r="B80" s="9">
        <v>44</v>
      </c>
      <c r="C80" s="9" t="s">
        <v>674</v>
      </c>
      <c r="D80" s="9" t="s">
        <v>223</v>
      </c>
      <c r="E80" s="12">
        <v>0.40416666666666662</v>
      </c>
      <c r="F80" s="12">
        <v>9.1666666666666674E-2</v>
      </c>
      <c r="G80" s="10">
        <v>4.8402777777777774E-2</v>
      </c>
      <c r="H80" s="12">
        <v>3.3333333333333333E-2</v>
      </c>
      <c r="I80" s="11">
        <v>1.6451388888888889</v>
      </c>
      <c r="J80" s="10">
        <v>8.4675925925925932E-2</v>
      </c>
      <c r="K80" s="9" t="s">
        <v>749</v>
      </c>
      <c r="L80" s="9" t="str">
        <f>K80&amp;COUNTIF($K$2:$K80,K80)</f>
        <v>MSU Triathlon Club (Michigan State University)1</v>
      </c>
      <c r="M80" s="9">
        <f t="shared" si="1"/>
        <v>79</v>
      </c>
    </row>
    <row r="81" spans="1:13" x14ac:dyDescent="0.35">
      <c r="A81" s="9">
        <v>80</v>
      </c>
      <c r="B81" s="9">
        <v>40</v>
      </c>
      <c r="C81" s="9" t="s">
        <v>673</v>
      </c>
      <c r="D81" s="9" t="s">
        <v>223</v>
      </c>
      <c r="E81" s="12">
        <v>0.48888888888888887</v>
      </c>
      <c r="F81" s="12">
        <v>0.1277777777777778</v>
      </c>
      <c r="G81" s="10">
        <v>4.8518518518518516E-2</v>
      </c>
      <c r="H81" s="12">
        <v>5.6250000000000001E-2</v>
      </c>
      <c r="I81" s="11">
        <v>1.5034722222222223</v>
      </c>
      <c r="J81" s="10">
        <v>8.4837962962962962E-2</v>
      </c>
      <c r="K81" s="9" t="s">
        <v>1070</v>
      </c>
      <c r="L81" s="9" t="str">
        <f>K81&amp;COUNTIF($K$2:$K81,K81)</f>
        <v>Miami Ohio1</v>
      </c>
      <c r="M81" s="9">
        <f t="shared" si="1"/>
        <v>80</v>
      </c>
    </row>
    <row r="82" spans="1:13" x14ac:dyDescent="0.35">
      <c r="A82" s="9">
        <v>81</v>
      </c>
      <c r="B82" s="9">
        <v>163</v>
      </c>
      <c r="C82" s="9" t="s">
        <v>672</v>
      </c>
      <c r="D82" s="9" t="s">
        <v>223</v>
      </c>
      <c r="E82" s="12">
        <v>0.53819444444444442</v>
      </c>
      <c r="F82" s="12">
        <v>9.930555555555555E-2</v>
      </c>
      <c r="G82" s="10">
        <v>4.854166666666667E-2</v>
      </c>
      <c r="H82" s="12">
        <v>3.6111111111111115E-2</v>
      </c>
      <c r="I82" s="11">
        <v>1.5138888888888891</v>
      </c>
      <c r="J82" s="10">
        <v>8.5023148148148153E-2</v>
      </c>
      <c r="K82" s="9" t="s">
        <v>28</v>
      </c>
      <c r="L82" s="9" t="str">
        <f>K82&amp;COUNTIF($K$2:$K82,K82)</f>
        <v>United States Naval Academy Triathlon Team4</v>
      </c>
      <c r="M82" s="9">
        <f t="shared" si="1"/>
        <v>81</v>
      </c>
    </row>
    <row r="83" spans="1:13" x14ac:dyDescent="0.35">
      <c r="A83" s="9">
        <v>82</v>
      </c>
      <c r="B83" s="9">
        <v>70</v>
      </c>
      <c r="C83" s="9" t="s">
        <v>671</v>
      </c>
      <c r="D83" s="9" t="s">
        <v>223</v>
      </c>
      <c r="E83" s="12">
        <v>0.49027777777777781</v>
      </c>
      <c r="F83" s="12">
        <v>0.12638888888888888</v>
      </c>
      <c r="G83" s="10">
        <v>4.9143518518518524E-2</v>
      </c>
      <c r="H83" s="12">
        <v>5.4166666666666669E-2</v>
      </c>
      <c r="I83" s="11">
        <v>1.4833333333333334</v>
      </c>
      <c r="J83" s="10">
        <v>8.5069444444444434E-2</v>
      </c>
      <c r="K83" s="9" t="s">
        <v>138</v>
      </c>
      <c r="L83" s="9" t="str">
        <f>K83&amp;COUNTIF($K$2:$K83,K83)</f>
        <v>Texas State University Triathlon Club1</v>
      </c>
      <c r="M83" s="9">
        <f t="shared" si="1"/>
        <v>82</v>
      </c>
    </row>
    <row r="84" spans="1:13" x14ac:dyDescent="0.35">
      <c r="A84" s="9">
        <v>83</v>
      </c>
      <c r="B84" s="9">
        <v>149</v>
      </c>
      <c r="C84" s="9" t="s">
        <v>670</v>
      </c>
      <c r="D84" s="9" t="s">
        <v>223</v>
      </c>
      <c r="E84" s="12">
        <v>0.48472222222222222</v>
      </c>
      <c r="F84" s="12">
        <v>0.1076388888888889</v>
      </c>
      <c r="G84" s="10">
        <v>4.7847222222222228E-2</v>
      </c>
      <c r="H84" s="12">
        <v>3.6805555555555557E-2</v>
      </c>
      <c r="I84" s="11">
        <v>1.6125</v>
      </c>
      <c r="J84" s="10">
        <v>8.5219907407407411E-2</v>
      </c>
      <c r="K84" s="9" t="s">
        <v>147</v>
      </c>
      <c r="L84" s="9" t="str">
        <f>K84&amp;COUNTIF($K$2:$K84,K84)</f>
        <v>Fighting Illini Triathlon (University of Illinois)2</v>
      </c>
      <c r="M84" s="9">
        <f t="shared" si="1"/>
        <v>83</v>
      </c>
    </row>
    <row r="85" spans="1:13" x14ac:dyDescent="0.35">
      <c r="A85" s="9">
        <v>84</v>
      </c>
      <c r="B85" s="9">
        <v>101</v>
      </c>
      <c r="C85" s="9" t="s">
        <v>669</v>
      </c>
      <c r="D85" s="9" t="s">
        <v>223</v>
      </c>
      <c r="E85" s="12">
        <v>0.47569444444444442</v>
      </c>
      <c r="F85" s="12">
        <v>8.5416666666666655E-2</v>
      </c>
      <c r="G85" s="10">
        <v>5.0462962962962959E-2</v>
      </c>
      <c r="H85" s="12">
        <v>4.0972222222222222E-2</v>
      </c>
      <c r="I85" s="11">
        <v>1.4854166666666666</v>
      </c>
      <c r="J85" s="10">
        <v>8.5277777777777786E-2</v>
      </c>
      <c r="K85" s="9" t="s">
        <v>7</v>
      </c>
      <c r="L85" s="9" t="str">
        <f>K85&amp;COUNTIF($K$2:$K85,K85)</f>
        <v>CU Triathlon Team (University of Colorado, Boulder)7</v>
      </c>
      <c r="M85" s="9">
        <f t="shared" si="1"/>
        <v>84</v>
      </c>
    </row>
    <row r="86" spans="1:13" x14ac:dyDescent="0.35">
      <c r="A86" s="9">
        <v>85</v>
      </c>
      <c r="B86" s="9">
        <v>31</v>
      </c>
      <c r="C86" s="9" t="s">
        <v>55</v>
      </c>
      <c r="D86" s="9" t="s">
        <v>223</v>
      </c>
      <c r="E86" s="12">
        <v>0.41180555555555554</v>
      </c>
      <c r="F86" s="12">
        <v>8.9583333333333334E-2</v>
      </c>
      <c r="G86" s="10">
        <v>4.927083333333334E-2</v>
      </c>
      <c r="H86" s="12">
        <v>3.7499999999999999E-2</v>
      </c>
      <c r="I86" s="11">
        <v>1.625</v>
      </c>
      <c r="J86" s="10">
        <v>8.5347222222222227E-2</v>
      </c>
      <c r="K86" s="9" t="s">
        <v>57</v>
      </c>
      <c r="L86" s="9" t="str">
        <f>K86&amp;COUNTIF($K$2:$K86,K86)</f>
        <v>Triclones (Iowa State University)2</v>
      </c>
      <c r="M86" s="9">
        <f t="shared" si="1"/>
        <v>85</v>
      </c>
    </row>
    <row r="87" spans="1:13" x14ac:dyDescent="0.35">
      <c r="A87" s="9">
        <v>86</v>
      </c>
      <c r="B87" s="9">
        <v>172</v>
      </c>
      <c r="C87" s="9" t="s">
        <v>46</v>
      </c>
      <c r="D87" s="9" t="s">
        <v>223</v>
      </c>
      <c r="J87" s="10">
        <v>8.5416666666666655E-2</v>
      </c>
      <c r="K87" s="9" t="s">
        <v>48</v>
      </c>
      <c r="L87" s="9" t="str">
        <f>K87&amp;COUNTIF($K$2:$K87,K87)</f>
        <v>Purdue Triathlon2</v>
      </c>
      <c r="M87" s="9">
        <f t="shared" si="1"/>
        <v>86</v>
      </c>
    </row>
    <row r="88" spans="1:13" x14ac:dyDescent="0.35">
      <c r="A88" s="9">
        <v>87</v>
      </c>
      <c r="B88" s="9">
        <v>124</v>
      </c>
      <c r="C88" s="9" t="s">
        <v>668</v>
      </c>
      <c r="D88" s="9" t="s">
        <v>223</v>
      </c>
      <c r="E88" s="12">
        <v>0.48194444444444445</v>
      </c>
      <c r="F88" s="12">
        <v>7.6388888888888895E-2</v>
      </c>
      <c r="G88" s="10">
        <v>4.9826388888888885E-2</v>
      </c>
      <c r="H88" s="12">
        <v>3.1944444444444449E-2</v>
      </c>
      <c r="I88" s="11">
        <v>1.5444444444444445</v>
      </c>
      <c r="J88" s="10">
        <v>8.5428240740740735E-2</v>
      </c>
      <c r="K88" s="9" t="s">
        <v>54</v>
      </c>
      <c r="L88" s="9" t="str">
        <f>K88&amp;COUNTIF($K$2:$K88,K88)</f>
        <v>West Point Triathlon Club (United States Military Academy at West Point)7</v>
      </c>
      <c r="M88" s="9">
        <f t="shared" si="1"/>
        <v>87</v>
      </c>
    </row>
    <row r="89" spans="1:13" x14ac:dyDescent="0.35">
      <c r="A89" s="9">
        <v>89</v>
      </c>
      <c r="B89" s="9">
        <v>37</v>
      </c>
      <c r="C89" s="9" t="s">
        <v>667</v>
      </c>
      <c r="D89" s="9" t="s">
        <v>223</v>
      </c>
      <c r="E89" s="12">
        <v>0.47430555555555554</v>
      </c>
      <c r="F89" s="12">
        <v>8.4027777777777771E-2</v>
      </c>
      <c r="I89" s="11">
        <v>1.5152777777777777</v>
      </c>
      <c r="J89" s="10">
        <v>8.5543981481481471E-2</v>
      </c>
      <c r="K89" s="9" t="s">
        <v>20</v>
      </c>
      <c r="L89" s="9" t="str">
        <f>K89&amp;COUNTIF($K$2:$K89,K89)</f>
        <v>Liberty University5</v>
      </c>
      <c r="M89" s="9">
        <f t="shared" si="1"/>
        <v>88</v>
      </c>
    </row>
    <row r="90" spans="1:13" x14ac:dyDescent="0.35">
      <c r="A90" s="9">
        <v>90</v>
      </c>
      <c r="B90" s="9">
        <v>202</v>
      </c>
      <c r="C90" s="9" t="s">
        <v>90</v>
      </c>
      <c r="D90" s="9" t="s">
        <v>223</v>
      </c>
      <c r="E90" s="12">
        <v>0.44166666666666665</v>
      </c>
      <c r="F90" s="12">
        <v>9.930555555555555E-2</v>
      </c>
      <c r="G90" s="10">
        <v>5.0659722222222224E-2</v>
      </c>
      <c r="H90" s="12">
        <v>2.7777777777777776E-2</v>
      </c>
      <c r="I90" s="11">
        <v>1.5229166666666665</v>
      </c>
      <c r="J90" s="10">
        <v>8.5555555555555551E-2</v>
      </c>
      <c r="K90" s="9" t="s">
        <v>89</v>
      </c>
      <c r="L90" s="9" t="str">
        <f>K90&amp;COUNTIF($K$2:$K90,K90)</f>
        <v>UCSB Triathlon Club (University of California, Santa Barbara)3</v>
      </c>
      <c r="M90" s="9">
        <f t="shared" si="1"/>
        <v>89</v>
      </c>
    </row>
    <row r="91" spans="1:13" x14ac:dyDescent="0.35">
      <c r="A91" s="9">
        <v>91</v>
      </c>
      <c r="B91" s="9">
        <v>128</v>
      </c>
      <c r="C91" s="9" t="s">
        <v>666</v>
      </c>
      <c r="D91" s="9" t="s">
        <v>223</v>
      </c>
      <c r="E91" s="12">
        <v>0.47569444444444442</v>
      </c>
      <c r="F91" s="12">
        <v>8.3333333333333329E-2</v>
      </c>
      <c r="G91" s="10">
        <v>4.9687499999999996E-2</v>
      </c>
      <c r="H91" s="12">
        <v>2.9861111111111113E-2</v>
      </c>
      <c r="I91" s="11">
        <v>1.5638888888888889</v>
      </c>
      <c r="J91" s="10">
        <v>8.5590277777777779E-2</v>
      </c>
      <c r="K91" s="9" t="s">
        <v>51</v>
      </c>
      <c r="L91" s="9" t="str">
        <f>K91&amp;COUNTIF($K$2:$K91,K91)</f>
        <v>Cal Poly Triathlon Team4</v>
      </c>
      <c r="M91" s="9">
        <f t="shared" si="1"/>
        <v>90</v>
      </c>
    </row>
    <row r="92" spans="1:13" x14ac:dyDescent="0.35">
      <c r="A92" s="9">
        <v>92</v>
      </c>
      <c r="B92" s="9">
        <v>19</v>
      </c>
      <c r="C92" s="9" t="s">
        <v>665</v>
      </c>
      <c r="D92" s="9" t="s">
        <v>223</v>
      </c>
      <c r="E92" s="12">
        <v>0.50347222222222221</v>
      </c>
      <c r="F92" s="12">
        <v>8.0555555555555561E-2</v>
      </c>
      <c r="G92" s="10">
        <v>4.9999999999999996E-2</v>
      </c>
      <c r="H92" s="12">
        <v>3.6111111111111115E-2</v>
      </c>
      <c r="I92" s="11">
        <v>1.5277777777777777</v>
      </c>
      <c r="J92" s="10">
        <v>8.5844907407407411E-2</v>
      </c>
      <c r="K92" s="9" t="s">
        <v>15</v>
      </c>
      <c r="L92" s="9" t="str">
        <f>K92&amp;COUNTIF($K$2:$K92,K92)</f>
        <v>Colorado State University Triathlon Club5</v>
      </c>
      <c r="M92" s="9">
        <f t="shared" si="1"/>
        <v>91</v>
      </c>
    </row>
    <row r="93" spans="1:13" x14ac:dyDescent="0.35">
      <c r="A93" s="9">
        <v>93</v>
      </c>
      <c r="B93" s="9">
        <v>3</v>
      </c>
      <c r="C93" s="9" t="s">
        <v>664</v>
      </c>
      <c r="D93" s="9" t="s">
        <v>223</v>
      </c>
      <c r="J93" s="10">
        <v>8.6030092592592589E-2</v>
      </c>
      <c r="K93" s="9" t="s">
        <v>45</v>
      </c>
      <c r="L93" s="9" t="str">
        <f>K93&amp;COUNTIF($K$2:$K93,K93)</f>
        <v>TriCats (University of Arizona)3</v>
      </c>
      <c r="M93" s="9">
        <f t="shared" si="1"/>
        <v>92</v>
      </c>
    </row>
    <row r="94" spans="1:13" x14ac:dyDescent="0.35">
      <c r="A94" s="9">
        <v>94</v>
      </c>
      <c r="B94" s="9">
        <v>201</v>
      </c>
      <c r="C94" s="9" t="s">
        <v>663</v>
      </c>
      <c r="D94" s="9" t="s">
        <v>223</v>
      </c>
      <c r="E94" s="12">
        <v>0.50416666666666665</v>
      </c>
      <c r="F94" s="12">
        <v>0.10416666666666667</v>
      </c>
      <c r="G94" s="10">
        <v>5.0416666666666665E-2</v>
      </c>
      <c r="H94" s="12">
        <v>4.5138888888888888E-2</v>
      </c>
      <c r="I94" s="11">
        <v>1.4909722222222221</v>
      </c>
      <c r="J94" s="10">
        <v>8.6180555555555552E-2</v>
      </c>
      <c r="K94" s="9" t="s">
        <v>89</v>
      </c>
      <c r="L94" s="9" t="str">
        <f>K94&amp;COUNTIF($K$2:$K94,K94)</f>
        <v>UCSB Triathlon Club (University of California, Santa Barbara)4</v>
      </c>
      <c r="M94" s="9">
        <f t="shared" si="1"/>
        <v>93</v>
      </c>
    </row>
    <row r="95" spans="1:13" x14ac:dyDescent="0.35">
      <c r="A95" s="9">
        <v>95</v>
      </c>
      <c r="B95" s="9">
        <v>126</v>
      </c>
      <c r="C95" s="9" t="s">
        <v>662</v>
      </c>
      <c r="D95" s="9" t="s">
        <v>223</v>
      </c>
      <c r="E95" s="12">
        <v>0.4368055555555555</v>
      </c>
      <c r="F95" s="12">
        <v>8.6111111111111124E-2</v>
      </c>
      <c r="G95" s="10">
        <v>4.8275462962962958E-2</v>
      </c>
      <c r="H95" s="12">
        <v>3.4027777777777775E-2</v>
      </c>
      <c r="I95" s="11">
        <v>1.7166666666666668</v>
      </c>
      <c r="J95" s="10">
        <v>8.6203703703703713E-2</v>
      </c>
      <c r="K95" s="9" t="s">
        <v>51</v>
      </c>
      <c r="L95" s="9" t="str">
        <f>K95&amp;COUNTIF($K$2:$K95,K95)</f>
        <v>Cal Poly Triathlon Team5</v>
      </c>
      <c r="M95" s="9">
        <f t="shared" si="1"/>
        <v>94</v>
      </c>
    </row>
    <row r="96" spans="1:13" x14ac:dyDescent="0.35">
      <c r="A96" s="9">
        <v>96</v>
      </c>
      <c r="B96" s="9">
        <v>166</v>
      </c>
      <c r="C96" s="9" t="s">
        <v>661</v>
      </c>
      <c r="D96" s="9" t="s">
        <v>223</v>
      </c>
      <c r="E96" s="12">
        <v>0.53263888888888888</v>
      </c>
      <c r="F96" s="12">
        <v>0.1451388888888889</v>
      </c>
      <c r="G96" s="10">
        <v>4.8067129629629633E-2</v>
      </c>
      <c r="H96" s="12">
        <v>5.1388888888888894E-2</v>
      </c>
      <c r="I96" s="11">
        <v>1.5645833333333332</v>
      </c>
      <c r="J96" s="10">
        <v>8.6319444444444449E-2</v>
      </c>
      <c r="K96" s="9" t="s">
        <v>128</v>
      </c>
      <c r="L96" s="9" t="str">
        <f>K96&amp;COUNTIF($K$2:$K96,K96)</f>
        <v>Newman University1</v>
      </c>
      <c r="M96" s="9">
        <f t="shared" si="1"/>
        <v>95</v>
      </c>
    </row>
    <row r="97" spans="1:13" x14ac:dyDescent="0.35">
      <c r="A97" s="9">
        <v>97</v>
      </c>
      <c r="B97" s="9">
        <v>1</v>
      </c>
      <c r="C97" s="9" t="s">
        <v>101</v>
      </c>
      <c r="D97" s="9" t="s">
        <v>223</v>
      </c>
      <c r="E97" s="12">
        <v>0.40972222222222227</v>
      </c>
      <c r="F97" s="12">
        <v>7.9861111111111105E-2</v>
      </c>
      <c r="G97" s="10">
        <v>5.1192129629629629E-2</v>
      </c>
      <c r="H97" s="12">
        <v>6.3888888888888884E-2</v>
      </c>
      <c r="I97" s="11">
        <v>1.5534722222222221</v>
      </c>
      <c r="J97" s="10">
        <v>8.6331018518518529E-2</v>
      </c>
      <c r="K97" s="9" t="s">
        <v>103</v>
      </c>
      <c r="L97" s="9" t="str">
        <f>K97&amp;COUNTIF($K$2:$K97,K97)</f>
        <v>United States Air Force Academy Triathlon team2</v>
      </c>
      <c r="M97" s="9">
        <f t="shared" si="1"/>
        <v>96</v>
      </c>
    </row>
    <row r="98" spans="1:13" x14ac:dyDescent="0.35">
      <c r="A98" s="9">
        <v>98</v>
      </c>
      <c r="B98" s="9">
        <v>80</v>
      </c>
      <c r="C98" s="9" t="s">
        <v>660</v>
      </c>
      <c r="D98" s="9" t="s">
        <v>223</v>
      </c>
      <c r="E98" s="12">
        <v>0.50972222222222219</v>
      </c>
      <c r="F98" s="12">
        <v>8.4722222222222213E-2</v>
      </c>
      <c r="G98" s="10">
        <v>4.8912037037037039E-2</v>
      </c>
      <c r="H98" s="12">
        <v>3.8194444444444441E-2</v>
      </c>
      <c r="I98" s="11">
        <v>1.6104166666666666</v>
      </c>
      <c r="J98" s="10">
        <v>8.6342592592592596E-2</v>
      </c>
      <c r="K98" s="9" t="s">
        <v>100</v>
      </c>
      <c r="L98" s="9" t="str">
        <f>K98&amp;COUNTIF($K$2:$K98,K98)</f>
        <v>UC Davis Triathlon (University of California, Davis)1</v>
      </c>
      <c r="M98" s="9">
        <f t="shared" si="1"/>
        <v>97</v>
      </c>
    </row>
    <row r="99" spans="1:13" x14ac:dyDescent="0.35">
      <c r="A99" s="9">
        <v>99</v>
      </c>
      <c r="B99" s="9">
        <v>506</v>
      </c>
      <c r="C99" s="9" t="s">
        <v>659</v>
      </c>
      <c r="D99" s="9" t="s">
        <v>223</v>
      </c>
      <c r="E99" s="12">
        <v>0.51874999999999993</v>
      </c>
      <c r="F99" s="12">
        <v>0.14791666666666667</v>
      </c>
      <c r="G99" s="10">
        <v>5.1504629629629629E-2</v>
      </c>
      <c r="H99" s="12">
        <v>5.0694444444444452E-2</v>
      </c>
      <c r="I99" s="11">
        <v>1.3854166666666667</v>
      </c>
      <c r="J99" s="10">
        <v>8.6585648148148162E-2</v>
      </c>
      <c r="K99" s="9" t="s">
        <v>762</v>
      </c>
      <c r="L99" s="9" t="str">
        <f>K99&amp;COUNTIF($K$2:$K99,K99)</f>
        <v>University of Chicago Triathlon Club1</v>
      </c>
      <c r="M99" s="9">
        <f t="shared" si="1"/>
        <v>98</v>
      </c>
    </row>
    <row r="100" spans="1:13" x14ac:dyDescent="0.35">
      <c r="A100" s="9">
        <v>100</v>
      </c>
      <c r="B100" s="9">
        <v>28</v>
      </c>
      <c r="C100" s="9" t="s">
        <v>107</v>
      </c>
      <c r="D100" s="9" t="s">
        <v>223</v>
      </c>
      <c r="E100" s="12">
        <v>0.4375</v>
      </c>
      <c r="F100" s="12">
        <v>0.1013888888888889</v>
      </c>
      <c r="G100" s="10">
        <v>5.1122685185185181E-2</v>
      </c>
      <c r="H100" s="12">
        <v>3.125E-2</v>
      </c>
      <c r="I100" s="11">
        <v>1.5590277777777777</v>
      </c>
      <c r="J100" s="10">
        <v>8.6620370370370361E-2</v>
      </c>
      <c r="K100" s="9" t="s">
        <v>109</v>
      </c>
      <c r="L100" s="9" t="str">
        <f>K100&amp;COUNTIF($K$2:$K100,K100)</f>
        <v>University of Florida Tri-Gators2</v>
      </c>
      <c r="M100" s="9">
        <f t="shared" si="1"/>
        <v>99</v>
      </c>
    </row>
    <row r="101" spans="1:13" x14ac:dyDescent="0.35">
      <c r="A101" s="9">
        <v>101</v>
      </c>
      <c r="B101" s="9">
        <v>116</v>
      </c>
      <c r="C101" s="9" t="s">
        <v>658</v>
      </c>
      <c r="D101" s="9" t="s">
        <v>223</v>
      </c>
      <c r="E101" s="12">
        <v>0.60833333333333328</v>
      </c>
      <c r="F101" s="12">
        <v>0.10694444444444444</v>
      </c>
      <c r="G101" s="10">
        <v>4.5995370370370374E-2</v>
      </c>
      <c r="H101" s="12">
        <v>3.4722222222222224E-2</v>
      </c>
      <c r="I101" s="11">
        <v>1.6875</v>
      </c>
      <c r="J101" s="10">
        <v>8.666666666666667E-2</v>
      </c>
      <c r="K101" s="9" t="s">
        <v>103</v>
      </c>
      <c r="L101" s="9" t="str">
        <f>K101&amp;COUNTIF($K$2:$K101,K101)</f>
        <v>United States Air Force Academy Triathlon team3</v>
      </c>
      <c r="M101" s="9">
        <f t="shared" si="1"/>
        <v>100</v>
      </c>
    </row>
    <row r="102" spans="1:13" x14ac:dyDescent="0.35">
      <c r="A102" s="9">
        <v>102</v>
      </c>
      <c r="B102" s="9">
        <v>48</v>
      </c>
      <c r="C102" s="9" t="s">
        <v>657</v>
      </c>
      <c r="D102" s="9" t="s">
        <v>223</v>
      </c>
      <c r="E102" s="12">
        <v>0.40347222222222223</v>
      </c>
      <c r="F102" s="12">
        <v>8.3333333333333329E-2</v>
      </c>
      <c r="G102" s="10">
        <v>5.0590277777777776E-2</v>
      </c>
      <c r="H102" s="12">
        <v>3.0555555555555555E-2</v>
      </c>
      <c r="I102" s="11">
        <v>1.6493055555555556</v>
      </c>
      <c r="J102" s="10">
        <v>8.671296296296295E-2</v>
      </c>
      <c r="K102" s="9" t="s">
        <v>28</v>
      </c>
      <c r="L102" s="9" t="str">
        <f>K102&amp;COUNTIF($K$2:$K102,K102)</f>
        <v>United States Naval Academy Triathlon Team5</v>
      </c>
      <c r="M102" s="9">
        <f t="shared" si="1"/>
        <v>101</v>
      </c>
    </row>
    <row r="103" spans="1:13" x14ac:dyDescent="0.35">
      <c r="A103" s="9">
        <v>103</v>
      </c>
      <c r="B103" s="9">
        <v>310</v>
      </c>
      <c r="C103" s="9" t="s">
        <v>656</v>
      </c>
      <c r="D103" s="9" t="s">
        <v>223</v>
      </c>
      <c r="E103" s="12">
        <v>0.52638888888888891</v>
      </c>
      <c r="F103" s="12">
        <v>8.819444444444445E-2</v>
      </c>
      <c r="G103" s="10">
        <v>4.8159722222222222E-2</v>
      </c>
      <c r="H103" s="12">
        <v>3.125E-2</v>
      </c>
      <c r="I103" s="11">
        <v>1.66875</v>
      </c>
      <c r="J103" s="10">
        <v>8.6759259259259258E-2</v>
      </c>
      <c r="K103" s="9" t="s">
        <v>20</v>
      </c>
      <c r="L103" s="9" t="str">
        <f>K103&amp;COUNTIF($K$2:$K103,K103)</f>
        <v>Liberty University6</v>
      </c>
      <c r="M103" s="9">
        <f t="shared" si="1"/>
        <v>102</v>
      </c>
    </row>
    <row r="104" spans="1:13" x14ac:dyDescent="0.35">
      <c r="A104" s="9">
        <v>104</v>
      </c>
      <c r="B104" s="9">
        <v>98</v>
      </c>
      <c r="C104" s="9" t="s">
        <v>655</v>
      </c>
      <c r="D104" s="9" t="s">
        <v>223</v>
      </c>
      <c r="E104" s="12">
        <v>0.53541666666666665</v>
      </c>
      <c r="F104" s="12">
        <v>8.5416666666666655E-2</v>
      </c>
      <c r="G104" s="10">
        <v>4.9467592592592591E-2</v>
      </c>
      <c r="H104" s="12">
        <v>4.027777777777778E-2</v>
      </c>
      <c r="I104" s="11">
        <v>1.5798611111111109</v>
      </c>
      <c r="J104" s="10">
        <v>8.6851851851851847E-2</v>
      </c>
      <c r="K104" s="9" t="s">
        <v>7</v>
      </c>
      <c r="L104" s="9" t="str">
        <f>K104&amp;COUNTIF($K$2:$K104,K104)</f>
        <v>CU Triathlon Team (University of Colorado, Boulder)8</v>
      </c>
      <c r="M104" s="9">
        <f t="shared" si="1"/>
        <v>103</v>
      </c>
    </row>
    <row r="105" spans="1:13" x14ac:dyDescent="0.35">
      <c r="A105" s="9">
        <v>105</v>
      </c>
      <c r="B105" s="9">
        <v>154</v>
      </c>
      <c r="C105" s="9" t="s">
        <v>654</v>
      </c>
      <c r="D105" s="9" t="s">
        <v>223</v>
      </c>
      <c r="E105" s="12">
        <v>0.3298611111111111</v>
      </c>
      <c r="F105" s="12">
        <v>0.12986111111111112</v>
      </c>
      <c r="G105" s="10">
        <v>5.1377314814814813E-2</v>
      </c>
      <c r="H105" s="12">
        <v>3.888888888888889E-2</v>
      </c>
      <c r="I105" s="11">
        <v>1.6354166666666667</v>
      </c>
      <c r="J105" s="10">
        <v>8.6979166666666663E-2</v>
      </c>
      <c r="K105" s="9" t="s">
        <v>57</v>
      </c>
      <c r="L105" s="9" t="str">
        <f>K105&amp;COUNTIF($K$2:$K105,K105)</f>
        <v>Triclones (Iowa State University)3</v>
      </c>
      <c r="M105" s="9">
        <f t="shared" si="1"/>
        <v>104</v>
      </c>
    </row>
    <row r="106" spans="1:13" x14ac:dyDescent="0.35">
      <c r="A106" s="9">
        <v>106</v>
      </c>
      <c r="B106" s="9">
        <v>90</v>
      </c>
      <c r="C106" s="9" t="s">
        <v>653</v>
      </c>
      <c r="D106" s="9" t="s">
        <v>223</v>
      </c>
      <c r="E106" s="12">
        <v>0.51458333333333328</v>
      </c>
      <c r="F106" s="12">
        <v>0.11875000000000001</v>
      </c>
      <c r="G106" s="10">
        <v>5.0937499999999997E-2</v>
      </c>
      <c r="H106" s="12">
        <v>4.7222222222222221E-2</v>
      </c>
      <c r="I106" s="11">
        <v>1.4840277777777777</v>
      </c>
      <c r="J106" s="10">
        <v>8.7025462962962971E-2</v>
      </c>
      <c r="K106" s="9" t="s">
        <v>112</v>
      </c>
      <c r="L106" s="9" t="str">
        <f>K106&amp;COUNTIF($K$2:$K106,K106)</f>
        <v>UC San Diego Triathlon Team (University of California, San Diego)1</v>
      </c>
      <c r="M106" s="9">
        <f t="shared" si="1"/>
        <v>105</v>
      </c>
    </row>
    <row r="107" spans="1:13" x14ac:dyDescent="0.35">
      <c r="A107" s="9">
        <v>107</v>
      </c>
      <c r="B107" s="9">
        <v>109</v>
      </c>
      <c r="C107" s="9" t="s">
        <v>652</v>
      </c>
      <c r="D107" s="9" t="s">
        <v>223</v>
      </c>
      <c r="E107" s="12">
        <v>0.48125000000000001</v>
      </c>
      <c r="F107" s="12">
        <v>0.13333333333333333</v>
      </c>
      <c r="G107" s="10">
        <v>5.1342592592592586E-2</v>
      </c>
      <c r="H107" s="12">
        <v>6.1111111111111116E-2</v>
      </c>
      <c r="I107" s="11">
        <v>1.4645833333333333</v>
      </c>
      <c r="J107" s="10">
        <v>8.7025462962962971E-2</v>
      </c>
      <c r="K107" s="9" t="s">
        <v>736</v>
      </c>
      <c r="L107" s="9" t="str">
        <f>K107&amp;COUNTIF($K$2:$K107,K107)</f>
        <v>Georgia Tech Triathlon Club1</v>
      </c>
      <c r="M107" s="9">
        <f t="shared" si="1"/>
        <v>106</v>
      </c>
    </row>
    <row r="108" spans="1:13" x14ac:dyDescent="0.35">
      <c r="A108" s="9">
        <v>108</v>
      </c>
      <c r="B108" s="9">
        <v>103</v>
      </c>
      <c r="C108" s="9" t="s">
        <v>651</v>
      </c>
      <c r="D108" s="9" t="s">
        <v>223</v>
      </c>
      <c r="E108" s="12">
        <v>0.53611111111111109</v>
      </c>
      <c r="F108" s="12">
        <v>0.10277777777777779</v>
      </c>
      <c r="G108" s="10">
        <v>4.8344907407407406E-2</v>
      </c>
      <c r="H108" s="12">
        <v>6.0416666666666667E-2</v>
      </c>
      <c r="I108" s="11">
        <v>1.625</v>
      </c>
      <c r="J108" s="10">
        <v>8.7106481481481479E-2</v>
      </c>
      <c r="K108" s="9" t="s">
        <v>7</v>
      </c>
      <c r="L108" s="9" t="str">
        <f>K108&amp;COUNTIF($K$2:$K108,K108)</f>
        <v>CU Triathlon Team (University of Colorado, Boulder)9</v>
      </c>
      <c r="M108" s="9">
        <f t="shared" si="1"/>
        <v>107</v>
      </c>
    </row>
    <row r="109" spans="1:13" x14ac:dyDescent="0.35">
      <c r="A109" s="9">
        <v>109</v>
      </c>
      <c r="B109" s="9">
        <v>7</v>
      </c>
      <c r="C109" s="9" t="s">
        <v>650</v>
      </c>
      <c r="D109" s="9" t="s">
        <v>223</v>
      </c>
      <c r="E109" s="12">
        <v>0.56527777777777777</v>
      </c>
      <c r="F109" s="12">
        <v>0.125</v>
      </c>
      <c r="G109" s="10">
        <v>4.6307870370370374E-2</v>
      </c>
      <c r="H109" s="12">
        <v>4.3750000000000004E-2</v>
      </c>
      <c r="I109" s="11">
        <v>1.7173611111111111</v>
      </c>
      <c r="J109" s="10">
        <v>8.7210648148148148E-2</v>
      </c>
      <c r="K109" s="9" t="s">
        <v>1040</v>
      </c>
      <c r="L109" s="9" t="str">
        <f>K109&amp;COUNTIF($K$2:$K109,K109)</f>
        <v>Arizona State Triathlon Club2</v>
      </c>
      <c r="M109" s="9">
        <f t="shared" si="1"/>
        <v>108</v>
      </c>
    </row>
    <row r="110" spans="1:13" x14ac:dyDescent="0.35">
      <c r="A110" s="9">
        <v>110</v>
      </c>
      <c r="B110" s="9">
        <v>194</v>
      </c>
      <c r="C110" s="9" t="s">
        <v>649</v>
      </c>
      <c r="D110" s="9" t="s">
        <v>223</v>
      </c>
      <c r="E110" s="12">
        <v>0.5541666666666667</v>
      </c>
      <c r="F110" s="12">
        <v>8.1944444444444445E-2</v>
      </c>
      <c r="G110" s="10">
        <v>4.9780092592592591E-2</v>
      </c>
      <c r="H110" s="12">
        <v>4.0972222222222222E-2</v>
      </c>
      <c r="I110" s="11">
        <v>1.5666666666666667</v>
      </c>
      <c r="J110" s="10">
        <v>8.7210648148148148E-2</v>
      </c>
      <c r="K110" s="9" t="s">
        <v>100</v>
      </c>
      <c r="L110" s="9" t="str">
        <f>K110&amp;COUNTIF($K$2:$K110,K110)</f>
        <v>UC Davis Triathlon (University of California, Davis)2</v>
      </c>
      <c r="M110" s="9">
        <f t="shared" si="1"/>
        <v>109</v>
      </c>
    </row>
    <row r="111" spans="1:13" x14ac:dyDescent="0.35">
      <c r="A111" s="9">
        <v>111</v>
      </c>
      <c r="B111" s="9">
        <v>562</v>
      </c>
      <c r="C111" s="9" t="s">
        <v>648</v>
      </c>
      <c r="D111" s="9" t="s">
        <v>223</v>
      </c>
      <c r="E111" s="12">
        <v>0.51944444444444449</v>
      </c>
      <c r="F111" s="12">
        <v>0.10416666666666667</v>
      </c>
      <c r="G111" s="10">
        <v>4.929398148148148E-2</v>
      </c>
      <c r="H111" s="12">
        <v>2.5694444444444447E-2</v>
      </c>
      <c r="I111" s="11">
        <v>1.6243055555555557</v>
      </c>
      <c r="J111" s="10">
        <v>8.7222222222222215E-2</v>
      </c>
      <c r="K111" s="9" t="s">
        <v>751</v>
      </c>
      <c r="L111" s="9" t="str">
        <f>K111&amp;COUNTIF($K$2:$K111,K111)</f>
        <v>Virginia Tech Triathlon Club1</v>
      </c>
      <c r="M111" s="9">
        <f t="shared" si="1"/>
        <v>110</v>
      </c>
    </row>
    <row r="112" spans="1:13" x14ac:dyDescent="0.35">
      <c r="A112" s="9">
        <v>112</v>
      </c>
      <c r="B112" s="9">
        <v>10</v>
      </c>
      <c r="C112" s="9" t="s">
        <v>647</v>
      </c>
      <c r="D112" s="9" t="s">
        <v>223</v>
      </c>
      <c r="E112" s="12">
        <v>0.40486111111111112</v>
      </c>
      <c r="F112" s="12">
        <v>8.4027777777777771E-2</v>
      </c>
      <c r="G112" s="10">
        <v>5.077546296296296E-2</v>
      </c>
      <c r="H112" s="12">
        <v>2.7083333333333334E-2</v>
      </c>
      <c r="I112" s="11">
        <v>1.6694444444444445</v>
      </c>
      <c r="J112" s="10">
        <v>8.7222222222222215E-2</v>
      </c>
      <c r="K112" s="9" t="s">
        <v>54</v>
      </c>
      <c r="L112" s="9" t="str">
        <f>K112&amp;COUNTIF($K$2:$K112,K112)</f>
        <v>West Point Triathlon Club (United States Military Academy at West Point)8</v>
      </c>
      <c r="M112" s="9">
        <f t="shared" si="1"/>
        <v>111</v>
      </c>
    </row>
    <row r="113" spans="1:13" x14ac:dyDescent="0.35">
      <c r="A113" s="9">
        <v>114</v>
      </c>
      <c r="B113" s="9">
        <v>115</v>
      </c>
      <c r="C113" s="9" t="s">
        <v>646</v>
      </c>
      <c r="D113" s="9" t="s">
        <v>223</v>
      </c>
      <c r="E113" s="12">
        <v>0.55972222222222223</v>
      </c>
      <c r="F113" s="12">
        <v>9.0277777777777776E-2</v>
      </c>
      <c r="G113" s="10">
        <v>4.8726851851851855E-2</v>
      </c>
      <c r="H113" s="12">
        <v>4.0972222222222222E-2</v>
      </c>
      <c r="I113" s="11">
        <v>1.625</v>
      </c>
      <c r="J113" s="10">
        <v>8.7349537037037031E-2</v>
      </c>
      <c r="K113" s="9" t="s">
        <v>103</v>
      </c>
      <c r="L113" s="9" t="str">
        <f>K113&amp;COUNTIF($K$2:$K113,K113)</f>
        <v>United States Air Force Academy Triathlon team4</v>
      </c>
      <c r="M113" s="9">
        <f t="shared" si="1"/>
        <v>112</v>
      </c>
    </row>
    <row r="114" spans="1:13" x14ac:dyDescent="0.35">
      <c r="A114" s="9">
        <v>115</v>
      </c>
      <c r="B114" s="9">
        <v>185</v>
      </c>
      <c r="C114" s="9" t="s">
        <v>118</v>
      </c>
      <c r="D114" s="9" t="s">
        <v>223</v>
      </c>
      <c r="E114" s="12">
        <v>0.50347222222222221</v>
      </c>
      <c r="F114" s="12">
        <v>0.11875000000000001</v>
      </c>
      <c r="G114" s="10">
        <v>4.9062500000000002E-2</v>
      </c>
      <c r="H114" s="12">
        <v>4.8611111111111112E-2</v>
      </c>
      <c r="I114" s="11">
        <v>1.625</v>
      </c>
      <c r="J114" s="10">
        <v>8.7349537037037031E-2</v>
      </c>
      <c r="K114" s="9" t="s">
        <v>106</v>
      </c>
      <c r="L114" s="9" t="str">
        <f>K114&amp;COUNTIF($K$2:$K114,K114)</f>
        <v>Texas A&amp;M Triathlon Team1</v>
      </c>
      <c r="M114" s="9">
        <f t="shared" si="1"/>
        <v>113</v>
      </c>
    </row>
    <row r="115" spans="1:13" x14ac:dyDescent="0.35">
      <c r="A115" s="9">
        <v>116</v>
      </c>
      <c r="B115" s="9">
        <v>344</v>
      </c>
      <c r="C115" s="9" t="s">
        <v>645</v>
      </c>
      <c r="D115" s="9" t="s">
        <v>223</v>
      </c>
      <c r="E115" s="12">
        <v>0.46666666666666662</v>
      </c>
      <c r="F115" s="12">
        <v>0.11458333333333333</v>
      </c>
      <c r="G115" s="10">
        <v>5.2673611111111109E-2</v>
      </c>
      <c r="H115" s="12">
        <v>4.7916666666666663E-2</v>
      </c>
      <c r="I115" s="11">
        <v>1.4555555555555555</v>
      </c>
      <c r="J115" s="10">
        <v>8.744212962962962E-2</v>
      </c>
      <c r="K115" s="9" t="s">
        <v>128</v>
      </c>
      <c r="L115" s="9" t="str">
        <f>K115&amp;COUNTIF($K$2:$K115,K115)</f>
        <v>Newman University2</v>
      </c>
      <c r="M115" s="9">
        <f t="shared" si="1"/>
        <v>114</v>
      </c>
    </row>
    <row r="116" spans="1:13" x14ac:dyDescent="0.35">
      <c r="A116" s="9">
        <v>117</v>
      </c>
      <c r="B116" s="9">
        <v>134</v>
      </c>
      <c r="C116" s="9" t="s">
        <v>644</v>
      </c>
      <c r="D116" s="9" t="s">
        <v>223</v>
      </c>
      <c r="E116" s="12">
        <v>0.51597222222222217</v>
      </c>
      <c r="F116" s="12">
        <v>0.10486111111111111</v>
      </c>
      <c r="G116" s="10">
        <v>4.9155092592592597E-2</v>
      </c>
      <c r="H116" s="12">
        <v>4.6527777777777779E-2</v>
      </c>
      <c r="I116" s="11">
        <v>1.6361111111111111</v>
      </c>
      <c r="J116" s="10">
        <v>8.7581018518518516E-2</v>
      </c>
      <c r="K116" s="9" t="s">
        <v>15</v>
      </c>
      <c r="L116" s="9" t="str">
        <f>K116&amp;COUNTIF($K$2:$K116,K116)</f>
        <v>Colorado State University Triathlon Club6</v>
      </c>
      <c r="M116" s="9">
        <f t="shared" si="1"/>
        <v>115</v>
      </c>
    </row>
    <row r="117" spans="1:13" x14ac:dyDescent="0.35">
      <c r="A117" s="9">
        <v>118</v>
      </c>
      <c r="B117" s="9">
        <v>53</v>
      </c>
      <c r="C117" s="9" t="s">
        <v>63</v>
      </c>
      <c r="D117" s="9" t="s">
        <v>223</v>
      </c>
      <c r="E117" s="12">
        <v>0.44236111111111115</v>
      </c>
      <c r="F117" s="12">
        <v>8.4722222222222213E-2</v>
      </c>
      <c r="G117" s="10">
        <v>5.094907407407407E-2</v>
      </c>
      <c r="H117" s="12">
        <v>3.4722222222222224E-2</v>
      </c>
      <c r="I117" s="11">
        <v>1.6354166666666667</v>
      </c>
      <c r="J117" s="10">
        <v>8.7592592592592597E-2</v>
      </c>
      <c r="K117" s="9" t="s">
        <v>65</v>
      </c>
      <c r="L117" s="9" t="str">
        <f>K117&amp;COUNTIF($K$2:$K117,K117)</f>
        <v>Northeastern University Triathlon Club1</v>
      </c>
      <c r="M117" s="9">
        <f t="shared" si="1"/>
        <v>116</v>
      </c>
    </row>
    <row r="118" spans="1:13" x14ac:dyDescent="0.35">
      <c r="A118" s="9">
        <v>119</v>
      </c>
      <c r="B118" s="9">
        <v>444</v>
      </c>
      <c r="C118" s="9" t="s">
        <v>123</v>
      </c>
      <c r="D118" s="9" t="s">
        <v>223</v>
      </c>
      <c r="E118" s="12">
        <v>0.43958333333333338</v>
      </c>
      <c r="F118" s="12">
        <v>8.819444444444445E-2</v>
      </c>
      <c r="G118" s="10">
        <v>4.9375000000000002E-2</v>
      </c>
      <c r="H118" s="12">
        <v>3.0555555555555555E-2</v>
      </c>
      <c r="I118" s="11">
        <v>1.7368055555555555</v>
      </c>
      <c r="J118" s="10">
        <v>8.7650462962962972E-2</v>
      </c>
      <c r="K118" s="9" t="s">
        <v>48</v>
      </c>
      <c r="L118" s="9" t="str">
        <f>K118&amp;COUNTIF($K$2:$K118,K118)</f>
        <v>Purdue Triathlon3</v>
      </c>
      <c r="M118" s="9">
        <f t="shared" si="1"/>
        <v>117</v>
      </c>
    </row>
    <row r="119" spans="1:13" x14ac:dyDescent="0.35">
      <c r="A119" s="9">
        <v>120</v>
      </c>
      <c r="B119" s="9">
        <v>82</v>
      </c>
      <c r="C119" s="9" t="s">
        <v>643</v>
      </c>
      <c r="D119" s="9" t="s">
        <v>223</v>
      </c>
      <c r="E119" s="12">
        <v>0.4916666666666667</v>
      </c>
      <c r="F119" s="12">
        <v>9.5833333333333326E-2</v>
      </c>
      <c r="G119" s="10">
        <v>4.9907407407407407E-2</v>
      </c>
      <c r="H119" s="12">
        <v>4.1666666666666664E-2</v>
      </c>
      <c r="I119" s="11">
        <v>1.6375</v>
      </c>
      <c r="J119" s="10">
        <v>8.7708333333333333E-2</v>
      </c>
      <c r="K119" s="9" t="s">
        <v>100</v>
      </c>
      <c r="L119" s="9" t="str">
        <f>K119&amp;COUNTIF($K$2:$K119,K119)</f>
        <v>UC Davis Triathlon (University of California, Davis)3</v>
      </c>
      <c r="M119" s="9">
        <f t="shared" si="1"/>
        <v>118</v>
      </c>
    </row>
    <row r="120" spans="1:13" x14ac:dyDescent="0.35">
      <c r="A120" s="9">
        <v>121</v>
      </c>
      <c r="B120" s="9">
        <v>47</v>
      </c>
      <c r="C120" s="9" t="s">
        <v>642</v>
      </c>
      <c r="D120" s="9" t="s">
        <v>223</v>
      </c>
      <c r="E120" s="12">
        <v>0.4368055555555555</v>
      </c>
      <c r="F120" s="12">
        <v>0.12291666666666667</v>
      </c>
      <c r="G120" s="10">
        <v>5.2280092592592593E-2</v>
      </c>
      <c r="H120" s="12">
        <v>5.486111111111111E-2</v>
      </c>
      <c r="I120" s="11">
        <v>1.5131944444444445</v>
      </c>
      <c r="J120" s="10">
        <v>8.7777777777777774E-2</v>
      </c>
      <c r="K120" s="9" t="s">
        <v>28</v>
      </c>
      <c r="L120" s="9" t="str">
        <f>K120&amp;COUNTIF($K$2:$K120,K120)</f>
        <v>United States Naval Academy Triathlon Team6</v>
      </c>
      <c r="M120" s="9">
        <f t="shared" si="1"/>
        <v>119</v>
      </c>
    </row>
    <row r="121" spans="1:13" x14ac:dyDescent="0.35">
      <c r="A121" s="9">
        <v>122</v>
      </c>
      <c r="B121" s="9">
        <v>113</v>
      </c>
      <c r="C121" s="9" t="s">
        <v>84</v>
      </c>
      <c r="D121" s="9" t="s">
        <v>223</v>
      </c>
      <c r="E121" s="12">
        <v>0.4291666666666667</v>
      </c>
      <c r="F121" s="12">
        <v>0.12152777777777778</v>
      </c>
      <c r="G121" s="10">
        <v>5.168981481481482E-2</v>
      </c>
      <c r="H121" s="12">
        <v>4.4444444444444446E-2</v>
      </c>
      <c r="I121" s="11">
        <v>1.5736111111111111</v>
      </c>
      <c r="J121" s="10">
        <v>8.7870370370370376E-2</v>
      </c>
      <c r="K121" s="9" t="s">
        <v>86</v>
      </c>
      <c r="L121" s="9" t="str">
        <f>K121&amp;COUNTIF($K$2:$K121,K121)</f>
        <v>Milligan University Triathlon Club1</v>
      </c>
      <c r="M121" s="9">
        <f t="shared" si="1"/>
        <v>120</v>
      </c>
    </row>
    <row r="122" spans="1:13" x14ac:dyDescent="0.35">
      <c r="A122" s="9">
        <v>123</v>
      </c>
      <c r="B122" s="9">
        <v>311</v>
      </c>
      <c r="C122" s="9" t="s">
        <v>641</v>
      </c>
      <c r="D122" s="9" t="s">
        <v>223</v>
      </c>
      <c r="E122" s="12">
        <v>0.45902777777777781</v>
      </c>
      <c r="F122" s="12">
        <v>8.9583333333333334E-2</v>
      </c>
      <c r="G122" s="10">
        <v>4.8749999999999995E-2</v>
      </c>
      <c r="H122" s="12">
        <v>3.888888888888889E-2</v>
      </c>
      <c r="I122" s="11">
        <v>1.7618055555555554</v>
      </c>
      <c r="J122" s="10">
        <v>8.7928240740740737E-2</v>
      </c>
      <c r="K122" s="9" t="s">
        <v>20</v>
      </c>
      <c r="L122" s="9" t="str">
        <f>K122&amp;COUNTIF($K$2:$K122,K122)</f>
        <v>Liberty University7</v>
      </c>
      <c r="M122" s="9">
        <f t="shared" si="1"/>
        <v>121</v>
      </c>
    </row>
    <row r="123" spans="1:13" x14ac:dyDescent="0.35">
      <c r="A123" s="9">
        <v>124</v>
      </c>
      <c r="B123" s="9">
        <v>193</v>
      </c>
      <c r="C123" s="9" t="s">
        <v>640</v>
      </c>
      <c r="D123" s="9" t="s">
        <v>223</v>
      </c>
      <c r="E123" s="12">
        <v>0.41180555555555554</v>
      </c>
      <c r="F123" s="12">
        <v>8.1944444444444445E-2</v>
      </c>
      <c r="G123" s="10">
        <v>5.4699074074074074E-2</v>
      </c>
      <c r="H123" s="12">
        <v>4.3055555555555562E-2</v>
      </c>
      <c r="I123" s="11">
        <v>1.4548611111111109</v>
      </c>
      <c r="J123" s="10">
        <v>8.7939814814814818E-2</v>
      </c>
      <c r="K123" s="9" t="s">
        <v>100</v>
      </c>
      <c r="L123" s="9" t="str">
        <f>K123&amp;COUNTIF($K$2:$K123,K123)</f>
        <v>UC Davis Triathlon (University of California, Davis)4</v>
      </c>
      <c r="M123" s="9">
        <f t="shared" si="1"/>
        <v>122</v>
      </c>
    </row>
    <row r="124" spans="1:13" x14ac:dyDescent="0.35">
      <c r="A124" s="9">
        <v>125</v>
      </c>
      <c r="B124" s="9">
        <v>165</v>
      </c>
      <c r="C124" s="9" t="s">
        <v>639</v>
      </c>
      <c r="D124" s="9" t="s">
        <v>223</v>
      </c>
      <c r="E124" s="12">
        <v>0.52777777777777779</v>
      </c>
      <c r="F124" s="12">
        <v>8.8888888888888892E-2</v>
      </c>
      <c r="G124" s="10">
        <v>5.2557870370370373E-2</v>
      </c>
      <c r="H124" s="12">
        <v>5.9722222222222225E-2</v>
      </c>
      <c r="I124" s="11">
        <v>1.4520833333333334</v>
      </c>
      <c r="J124" s="10">
        <v>8.8078703703703701E-2</v>
      </c>
      <c r="K124" s="9" t="s">
        <v>28</v>
      </c>
      <c r="L124" s="9" t="str">
        <f>K124&amp;COUNTIF($K$2:$K124,K124)</f>
        <v>United States Naval Academy Triathlon Team7</v>
      </c>
      <c r="M124" s="9">
        <f t="shared" si="1"/>
        <v>123</v>
      </c>
    </row>
    <row r="125" spans="1:13" x14ac:dyDescent="0.35">
      <c r="A125" s="9">
        <v>126</v>
      </c>
      <c r="B125" s="9">
        <v>92</v>
      </c>
      <c r="C125" s="9" t="s">
        <v>87</v>
      </c>
      <c r="D125" s="9" t="s">
        <v>223</v>
      </c>
      <c r="E125" s="12">
        <v>0.45624999999999999</v>
      </c>
      <c r="F125" s="12">
        <v>0.1013888888888889</v>
      </c>
      <c r="G125" s="10">
        <v>4.9641203703703701E-2</v>
      </c>
      <c r="H125" s="12">
        <v>4.0972222222222222E-2</v>
      </c>
      <c r="I125" s="11">
        <v>1.7076388888888889</v>
      </c>
      <c r="J125" s="10">
        <v>8.8101851851851862E-2</v>
      </c>
      <c r="K125" s="9" t="s">
        <v>89</v>
      </c>
      <c r="L125" s="9" t="str">
        <f>K125&amp;COUNTIF($K$2:$K125,K125)</f>
        <v>UCSB Triathlon Club (University of California, Santa Barbara)5</v>
      </c>
      <c r="M125" s="9">
        <f t="shared" si="1"/>
        <v>124</v>
      </c>
    </row>
    <row r="126" spans="1:13" x14ac:dyDescent="0.35">
      <c r="A126" s="9">
        <v>128</v>
      </c>
      <c r="B126" s="9">
        <v>54</v>
      </c>
      <c r="C126" s="9" t="s">
        <v>120</v>
      </c>
      <c r="D126" s="9" t="s">
        <v>223</v>
      </c>
      <c r="E126" s="12">
        <v>0.45208333333333334</v>
      </c>
      <c r="F126" s="12">
        <v>9.5833333333333326E-2</v>
      </c>
      <c r="G126" s="10">
        <v>4.9594907407407407E-2</v>
      </c>
      <c r="H126" s="12">
        <v>3.2638888888888891E-2</v>
      </c>
      <c r="I126" s="11">
        <v>1.7513888888888889</v>
      </c>
      <c r="J126" s="10">
        <v>8.847222222222223E-2</v>
      </c>
      <c r="K126" s="9" t="s">
        <v>122</v>
      </c>
      <c r="L126" s="9" t="str">
        <f>K126&amp;COUNTIF($K$2:$K126,K126)</f>
        <v>Penn State Triathlon Club1</v>
      </c>
      <c r="M126" s="9">
        <f t="shared" si="1"/>
        <v>125</v>
      </c>
    </row>
    <row r="127" spans="1:13" x14ac:dyDescent="0.35">
      <c r="A127" s="9">
        <v>130</v>
      </c>
      <c r="B127" s="9">
        <v>411</v>
      </c>
      <c r="C127" s="9" t="s">
        <v>638</v>
      </c>
      <c r="D127" s="9" t="s">
        <v>223</v>
      </c>
      <c r="E127" s="12">
        <v>0.53333333333333333</v>
      </c>
      <c r="F127" s="12">
        <v>9.7222222222222224E-2</v>
      </c>
      <c r="G127" s="10">
        <v>4.7939814814814817E-2</v>
      </c>
      <c r="H127" s="12">
        <v>4.7222222222222221E-2</v>
      </c>
      <c r="I127" s="11">
        <v>1.7604166666666667</v>
      </c>
      <c r="J127" s="10">
        <v>8.8611111111111099E-2</v>
      </c>
      <c r="K127" s="9" t="s">
        <v>196</v>
      </c>
      <c r="L127" s="9" t="str">
        <f>K127&amp;COUNTIF($K$2:$K127,K127)</f>
        <v>UNC-Chapel Hill Triathlon Club1</v>
      </c>
      <c r="M127" s="9">
        <f t="shared" si="1"/>
        <v>126</v>
      </c>
    </row>
    <row r="128" spans="1:13" x14ac:dyDescent="0.35">
      <c r="A128" s="9">
        <v>131</v>
      </c>
      <c r="B128" s="9">
        <v>33</v>
      </c>
      <c r="C128" s="9" t="s">
        <v>637</v>
      </c>
      <c r="D128" s="9" t="s">
        <v>223</v>
      </c>
      <c r="E128" s="12">
        <v>0.51874999999999993</v>
      </c>
      <c r="F128" s="12">
        <v>0.13194444444444445</v>
      </c>
      <c r="G128" s="10">
        <v>5.1076388888888886E-2</v>
      </c>
      <c r="H128" s="12">
        <v>2.9166666666666664E-2</v>
      </c>
      <c r="I128" s="11">
        <v>1.5722222222222222</v>
      </c>
      <c r="J128" s="10">
        <v>8.8645833333333326E-2</v>
      </c>
      <c r="K128" s="9" t="s">
        <v>57</v>
      </c>
      <c r="L128" s="9" t="str">
        <f>K128&amp;COUNTIF($K$2:$K128,K128)</f>
        <v>Triclones (Iowa State University)4</v>
      </c>
      <c r="M128" s="9">
        <f t="shared" si="1"/>
        <v>127</v>
      </c>
    </row>
    <row r="129" spans="1:13" x14ac:dyDescent="0.35">
      <c r="A129" s="9">
        <v>132</v>
      </c>
      <c r="B129" s="9">
        <v>188</v>
      </c>
      <c r="C129" s="9" t="s">
        <v>636</v>
      </c>
      <c r="D129" s="9" t="s">
        <v>223</v>
      </c>
      <c r="E129" s="12">
        <v>0.50486111111111109</v>
      </c>
      <c r="F129" s="12">
        <v>9.1666666666666674E-2</v>
      </c>
      <c r="G129" s="10">
        <v>4.9606481481481481E-2</v>
      </c>
      <c r="H129" s="12">
        <v>4.7916666666666663E-2</v>
      </c>
      <c r="I129" s="11">
        <v>1.7027777777777777</v>
      </c>
      <c r="J129" s="10">
        <v>8.8761574074074076E-2</v>
      </c>
      <c r="K129" s="9" t="s">
        <v>25</v>
      </c>
      <c r="L129" s="9" t="str">
        <f>K129&amp;COUNTIF($K$2:$K129,K129)</f>
        <v>Cal Triathlon (University of California, Berkeley)9</v>
      </c>
      <c r="M129" s="9">
        <f t="shared" si="1"/>
        <v>128</v>
      </c>
    </row>
    <row r="130" spans="1:13" x14ac:dyDescent="0.35">
      <c r="A130" s="9">
        <v>133</v>
      </c>
      <c r="B130" s="9">
        <v>309</v>
      </c>
      <c r="C130" s="9" t="s">
        <v>635</v>
      </c>
      <c r="D130" s="9" t="s">
        <v>223</v>
      </c>
      <c r="E130" s="12">
        <v>0.46458333333333335</v>
      </c>
      <c r="F130" s="12">
        <v>9.5833333333333326E-2</v>
      </c>
      <c r="G130" s="10">
        <v>5.1053240740740746E-2</v>
      </c>
      <c r="H130" s="12">
        <v>2.9166666666666664E-2</v>
      </c>
      <c r="I130" s="11">
        <v>1.6736111111111109</v>
      </c>
      <c r="J130" s="10">
        <v>8.8796296296296304E-2</v>
      </c>
      <c r="K130" s="9" t="s">
        <v>20</v>
      </c>
      <c r="L130" s="9" t="str">
        <f>K130&amp;COUNTIF($K$2:$K130,K130)</f>
        <v>Liberty University8</v>
      </c>
      <c r="M130" s="9">
        <f t="shared" si="1"/>
        <v>129</v>
      </c>
    </row>
    <row r="131" spans="1:13" x14ac:dyDescent="0.35">
      <c r="A131" s="9">
        <v>134</v>
      </c>
      <c r="B131" s="9">
        <v>217</v>
      </c>
      <c r="C131" s="9" t="s">
        <v>634</v>
      </c>
      <c r="D131" s="9" t="s">
        <v>223</v>
      </c>
      <c r="E131" s="12">
        <v>0.64722222222222225</v>
      </c>
      <c r="F131" s="12">
        <v>0.1451388888888889</v>
      </c>
      <c r="G131" s="10">
        <v>5.0671296296296298E-2</v>
      </c>
      <c r="H131" s="12">
        <v>0.12152777777777778</v>
      </c>
      <c r="I131" s="11">
        <v>1.372222222222222</v>
      </c>
      <c r="J131" s="10">
        <v>8.880787037037037E-2</v>
      </c>
      <c r="K131" s="9" t="s">
        <v>78</v>
      </c>
      <c r="L131" s="9" t="str">
        <f>K131&amp;COUNTIF($K$2:$K131,K131)</f>
        <v>Wisconsin Triathlon Team (University of Wisconsin, Madison)3</v>
      </c>
      <c r="M131" s="9">
        <f t="shared" si="1"/>
        <v>130</v>
      </c>
    </row>
    <row r="132" spans="1:13" x14ac:dyDescent="0.35">
      <c r="A132" s="9">
        <v>135</v>
      </c>
      <c r="B132" s="9">
        <v>100</v>
      </c>
      <c r="C132" s="9" t="s">
        <v>633</v>
      </c>
      <c r="D132" s="9" t="s">
        <v>223</v>
      </c>
      <c r="E132" s="12">
        <v>0.50486111111111109</v>
      </c>
      <c r="F132" s="12">
        <v>8.9583333333333334E-2</v>
      </c>
      <c r="G132" s="10">
        <v>5.1400462962962967E-2</v>
      </c>
      <c r="H132" s="12">
        <v>3.125E-2</v>
      </c>
      <c r="I132" s="11">
        <v>1.6180555555555556</v>
      </c>
      <c r="J132" s="10">
        <v>8.8831018518518531E-2</v>
      </c>
      <c r="K132" s="9" t="s">
        <v>7</v>
      </c>
      <c r="L132" s="9" t="str">
        <f>K132&amp;COUNTIF($K$2:$K132,K132)</f>
        <v>CU Triathlon Team (University of Colorado, Boulder)10</v>
      </c>
      <c r="M132" s="9">
        <f t="shared" ref="M132:M195" si="2">M131+1</f>
        <v>131</v>
      </c>
    </row>
    <row r="133" spans="1:13" x14ac:dyDescent="0.35">
      <c r="A133" s="9">
        <v>136</v>
      </c>
      <c r="B133" s="9">
        <v>133</v>
      </c>
      <c r="C133" s="9" t="s">
        <v>632</v>
      </c>
      <c r="D133" s="9" t="s">
        <v>223</v>
      </c>
      <c r="E133" s="12">
        <v>0.56041666666666667</v>
      </c>
      <c r="F133" s="12">
        <v>0.12361111111111112</v>
      </c>
      <c r="G133" s="10">
        <v>5.1145833333333335E-2</v>
      </c>
      <c r="H133" s="12">
        <v>4.5138888888888888E-2</v>
      </c>
      <c r="I133" s="11">
        <v>1.5319444444444443</v>
      </c>
      <c r="J133" s="10">
        <v>8.8865740740740731E-2</v>
      </c>
      <c r="K133" s="9" t="s">
        <v>15</v>
      </c>
      <c r="L133" s="9" t="str">
        <f>K133&amp;COUNTIF($K$2:$K133,K133)</f>
        <v>Colorado State University Triathlon Club7</v>
      </c>
      <c r="M133" s="9">
        <f t="shared" si="2"/>
        <v>132</v>
      </c>
    </row>
    <row r="134" spans="1:13" x14ac:dyDescent="0.35">
      <c r="A134" s="9">
        <v>137</v>
      </c>
      <c r="B134" s="9">
        <v>464</v>
      </c>
      <c r="C134" s="9" t="s">
        <v>631</v>
      </c>
      <c r="D134" s="9" t="s">
        <v>223</v>
      </c>
      <c r="E134" s="12">
        <v>0.44513888888888892</v>
      </c>
      <c r="F134" s="12">
        <v>8.4722222222222213E-2</v>
      </c>
      <c r="G134" s="10">
        <v>4.8495370370370376E-2</v>
      </c>
      <c r="H134" s="12">
        <v>3.1944444444444449E-2</v>
      </c>
      <c r="I134" s="11">
        <v>1.8638888888888889</v>
      </c>
      <c r="J134" s="10">
        <v>8.895833333333332E-2</v>
      </c>
      <c r="K134" s="9" t="s">
        <v>100</v>
      </c>
      <c r="L134" s="9" t="str">
        <f>K134&amp;COUNTIF($K$2:$K134,K134)</f>
        <v>UC Davis Triathlon (University of California, Davis)5</v>
      </c>
      <c r="M134" s="9">
        <f t="shared" si="2"/>
        <v>133</v>
      </c>
    </row>
    <row r="135" spans="1:13" x14ac:dyDescent="0.35">
      <c r="A135" s="9">
        <v>138</v>
      </c>
      <c r="B135" s="9">
        <v>156</v>
      </c>
      <c r="C135" s="9" t="s">
        <v>73</v>
      </c>
      <c r="D135" s="9" t="s">
        <v>223</v>
      </c>
      <c r="E135" s="12">
        <v>0.45347222222222222</v>
      </c>
      <c r="F135" s="12">
        <v>0.10277777777777779</v>
      </c>
      <c r="G135" s="10">
        <v>4.7361111111111111E-2</v>
      </c>
      <c r="H135" s="12">
        <v>4.4444444444444446E-2</v>
      </c>
      <c r="I135" s="11">
        <v>1.9006944444444445</v>
      </c>
      <c r="J135" s="10">
        <v>8.9074074074074083E-2</v>
      </c>
      <c r="K135" s="9" t="s">
        <v>75</v>
      </c>
      <c r="L135" s="9" t="str">
        <f>K135&amp;COUNTIF($K$2:$K135,K135)</f>
        <v>University of Michigan Triathlon Club1</v>
      </c>
      <c r="M135" s="9">
        <f t="shared" si="2"/>
        <v>134</v>
      </c>
    </row>
    <row r="136" spans="1:13" x14ac:dyDescent="0.35">
      <c r="A136" s="9">
        <v>139</v>
      </c>
      <c r="B136" s="9">
        <v>420</v>
      </c>
      <c r="C136" s="9" t="s">
        <v>630</v>
      </c>
      <c r="D136" s="9" t="s">
        <v>223</v>
      </c>
      <c r="E136" s="12">
        <v>0.4694444444444445</v>
      </c>
      <c r="F136" s="12">
        <v>8.1944444444444445E-2</v>
      </c>
      <c r="G136" s="10">
        <v>5.0648148148148144E-2</v>
      </c>
      <c r="H136" s="12">
        <v>3.5416666666666666E-2</v>
      </c>
      <c r="I136" s="11">
        <v>1.7194444444444443</v>
      </c>
      <c r="J136" s="10">
        <v>8.9108796296296297E-2</v>
      </c>
      <c r="K136" s="9" t="s">
        <v>10</v>
      </c>
      <c r="L136" s="9" t="str">
        <f>K136&amp;COUNTIF($K$2:$K136,K136)</f>
        <v>Queens University of Charlotte Triathlon15</v>
      </c>
      <c r="M136" s="9">
        <f t="shared" si="2"/>
        <v>135</v>
      </c>
    </row>
    <row r="137" spans="1:13" x14ac:dyDescent="0.35">
      <c r="A137" s="9">
        <v>140</v>
      </c>
      <c r="B137" s="9">
        <v>77</v>
      </c>
      <c r="C137" s="9" t="s">
        <v>629</v>
      </c>
      <c r="D137" s="9" t="s">
        <v>223</v>
      </c>
      <c r="E137" s="12">
        <v>0.4375</v>
      </c>
      <c r="F137" s="12">
        <v>0.1013888888888889</v>
      </c>
      <c r="G137" s="10">
        <v>4.8518518518518516E-2</v>
      </c>
      <c r="H137" s="12">
        <v>4.5833333333333337E-2</v>
      </c>
      <c r="I137" s="11">
        <v>1.8541666666666667</v>
      </c>
      <c r="J137" s="10">
        <v>8.9189814814814819E-2</v>
      </c>
      <c r="K137" s="9" t="s">
        <v>25</v>
      </c>
      <c r="L137" s="9" t="str">
        <f>K137&amp;COUNTIF($K$2:$K137,K137)</f>
        <v>Cal Triathlon (University of California, Berkeley)10</v>
      </c>
      <c r="M137" s="9">
        <f t="shared" si="2"/>
        <v>136</v>
      </c>
    </row>
    <row r="138" spans="1:13" x14ac:dyDescent="0.35">
      <c r="A138" s="9">
        <v>141</v>
      </c>
      <c r="B138" s="9">
        <v>119</v>
      </c>
      <c r="C138" s="9" t="s">
        <v>628</v>
      </c>
      <c r="D138" s="9" t="s">
        <v>223</v>
      </c>
      <c r="E138" s="12">
        <v>0.51736111111111105</v>
      </c>
      <c r="F138" s="12">
        <v>9.375E-2</v>
      </c>
      <c r="G138" s="10">
        <v>4.8900462962962965E-2</v>
      </c>
      <c r="H138" s="12">
        <v>5.1388888888888894E-2</v>
      </c>
      <c r="I138" s="11">
        <v>1.7611111111111111</v>
      </c>
      <c r="J138" s="10">
        <v>8.9317129629629621E-2</v>
      </c>
      <c r="K138" s="9" t="s">
        <v>45</v>
      </c>
      <c r="L138" s="9" t="str">
        <f>K138&amp;COUNTIF($K$2:$K138,K138)</f>
        <v>TriCats (University of Arizona)4</v>
      </c>
      <c r="M138" s="9">
        <f t="shared" si="2"/>
        <v>137</v>
      </c>
    </row>
    <row r="139" spans="1:13" x14ac:dyDescent="0.35">
      <c r="A139" s="9">
        <v>142</v>
      </c>
      <c r="B139" s="9">
        <v>375</v>
      </c>
      <c r="C139" s="9" t="s">
        <v>627</v>
      </c>
      <c r="D139" s="9" t="s">
        <v>223</v>
      </c>
      <c r="E139" s="12">
        <v>0.47291666666666665</v>
      </c>
      <c r="F139" s="12">
        <v>0.16458333333333333</v>
      </c>
      <c r="G139" s="10">
        <v>5.1076388888888886E-2</v>
      </c>
      <c r="H139" s="12">
        <v>8.4722222222222213E-2</v>
      </c>
      <c r="I139" s="11">
        <v>1.5736111111111111</v>
      </c>
      <c r="J139" s="10">
        <v>8.9363425925925929E-2</v>
      </c>
      <c r="K139" s="9" t="s">
        <v>760</v>
      </c>
      <c r="L139" s="9" t="str">
        <f>K139&amp;COUNTIF($K$2:$K139,K139)</f>
        <v>Ohio State University2</v>
      </c>
      <c r="M139" s="9">
        <f t="shared" si="2"/>
        <v>138</v>
      </c>
    </row>
    <row r="140" spans="1:13" x14ac:dyDescent="0.35">
      <c r="A140" s="9">
        <v>143</v>
      </c>
      <c r="B140" s="9">
        <v>121</v>
      </c>
      <c r="C140" s="9" t="s">
        <v>626</v>
      </c>
      <c r="D140" s="9" t="s">
        <v>223</v>
      </c>
      <c r="E140" s="12">
        <v>0.45069444444444445</v>
      </c>
      <c r="F140" s="12">
        <v>0.11388888888888889</v>
      </c>
      <c r="G140" s="10">
        <v>4.9583333333333333E-2</v>
      </c>
      <c r="H140" s="12">
        <v>3.4027777777777775E-2</v>
      </c>
      <c r="I140" s="11">
        <v>1.7902777777777779</v>
      </c>
      <c r="J140" s="10">
        <v>8.9421296296296304E-2</v>
      </c>
      <c r="K140" s="9" t="s">
        <v>54</v>
      </c>
      <c r="L140" s="9" t="str">
        <f>K140&amp;COUNTIF($K$2:$K140,K140)</f>
        <v>West Point Triathlon Club (United States Military Academy at West Point)9</v>
      </c>
      <c r="M140" s="9">
        <f t="shared" si="2"/>
        <v>139</v>
      </c>
    </row>
    <row r="141" spans="1:13" x14ac:dyDescent="0.35">
      <c r="A141" s="9">
        <v>144</v>
      </c>
      <c r="B141" s="9">
        <v>529</v>
      </c>
      <c r="C141" s="9" t="s">
        <v>625</v>
      </c>
      <c r="D141" s="9" t="s">
        <v>223</v>
      </c>
      <c r="E141" s="12">
        <v>0.58611111111111114</v>
      </c>
      <c r="F141" s="12">
        <v>0.16527777777777777</v>
      </c>
      <c r="G141" s="10">
        <v>5.1412037037037034E-2</v>
      </c>
      <c r="H141" s="12">
        <v>6.3194444444444442E-2</v>
      </c>
      <c r="I141" s="11">
        <v>1.4645833333333333</v>
      </c>
      <c r="J141" s="10">
        <v>8.9432870370370357E-2</v>
      </c>
      <c r="K141" s="9" t="s">
        <v>75</v>
      </c>
      <c r="L141" s="9" t="str">
        <f>K141&amp;COUNTIF($K$2:$K141,K141)</f>
        <v>University of Michigan Triathlon Club2</v>
      </c>
      <c r="M141" s="9">
        <f t="shared" si="2"/>
        <v>140</v>
      </c>
    </row>
    <row r="142" spans="1:13" x14ac:dyDescent="0.35">
      <c r="A142" s="9">
        <v>145</v>
      </c>
      <c r="B142" s="9">
        <v>30</v>
      </c>
      <c r="C142" s="9" t="s">
        <v>624</v>
      </c>
      <c r="D142" s="9" t="s">
        <v>223</v>
      </c>
      <c r="J142" s="10">
        <v>8.9513888888888893E-2</v>
      </c>
      <c r="K142" s="9" t="s">
        <v>211</v>
      </c>
      <c r="L142" s="9" t="str">
        <f>K142&amp;COUNTIF($K$2:$K142,K142)</f>
        <v>Tri-Hawks (University of Iowa)1</v>
      </c>
      <c r="M142" s="9">
        <f t="shared" si="2"/>
        <v>141</v>
      </c>
    </row>
    <row r="143" spans="1:13" x14ac:dyDescent="0.35">
      <c r="A143" s="9">
        <v>146</v>
      </c>
      <c r="B143" s="9">
        <v>243</v>
      </c>
      <c r="C143" s="9" t="s">
        <v>623</v>
      </c>
      <c r="D143" s="9" t="s">
        <v>223</v>
      </c>
      <c r="E143" s="12">
        <v>0.50277777777777777</v>
      </c>
      <c r="F143" s="12">
        <v>0.15</v>
      </c>
      <c r="G143" s="10">
        <v>4.9502314814814818E-2</v>
      </c>
      <c r="H143" s="12">
        <v>4.2361111111111106E-2</v>
      </c>
      <c r="I143" s="11">
        <v>1.7048611111111109</v>
      </c>
      <c r="J143" s="10">
        <v>8.953703703703704E-2</v>
      </c>
      <c r="K143" s="9" t="s">
        <v>51</v>
      </c>
      <c r="L143" s="9" t="str">
        <f>K143&amp;COUNTIF($K$2:$K143,K143)</f>
        <v>Cal Poly Triathlon Team6</v>
      </c>
      <c r="M143" s="9">
        <f t="shared" si="2"/>
        <v>142</v>
      </c>
    </row>
    <row r="144" spans="1:13" x14ac:dyDescent="0.35">
      <c r="A144" s="9">
        <v>147</v>
      </c>
      <c r="B144" s="9">
        <v>96</v>
      </c>
      <c r="C144" s="9" t="s">
        <v>622</v>
      </c>
      <c r="D144" s="9" t="s">
        <v>223</v>
      </c>
      <c r="E144" s="12">
        <v>0.48333333333333334</v>
      </c>
      <c r="F144" s="12">
        <v>0.10486111111111111</v>
      </c>
      <c r="G144" s="10">
        <v>5.2453703703703704E-2</v>
      </c>
      <c r="H144" s="12">
        <v>3.7499999999999999E-2</v>
      </c>
      <c r="I144" s="11">
        <v>1.5986111111111112</v>
      </c>
      <c r="J144" s="10">
        <v>8.9560185185185173E-2</v>
      </c>
      <c r="K144" s="9" t="s">
        <v>7</v>
      </c>
      <c r="L144" s="9" t="str">
        <f>K144&amp;COUNTIF($K$2:$K144,K144)</f>
        <v>CU Triathlon Team (University of Colorado, Boulder)11</v>
      </c>
      <c r="M144" s="9">
        <f t="shared" si="2"/>
        <v>143</v>
      </c>
    </row>
    <row r="145" spans="1:13" x14ac:dyDescent="0.35">
      <c r="A145" s="9">
        <v>148</v>
      </c>
      <c r="B145" s="9">
        <v>5</v>
      </c>
      <c r="C145" s="9" t="s">
        <v>621</v>
      </c>
      <c r="D145" s="9" t="s">
        <v>223</v>
      </c>
      <c r="E145" s="12">
        <v>0.53125</v>
      </c>
      <c r="F145" s="12">
        <v>8.8888888888888892E-2</v>
      </c>
      <c r="G145" s="10">
        <v>5.1493055555555556E-2</v>
      </c>
      <c r="H145" s="12">
        <v>4.1666666666666664E-2</v>
      </c>
      <c r="I145" s="11">
        <v>1.622222222222222</v>
      </c>
      <c r="J145" s="10">
        <v>8.9583333333333334E-2</v>
      </c>
      <c r="K145" s="9" t="s">
        <v>45</v>
      </c>
      <c r="L145" s="9" t="str">
        <f>K145&amp;COUNTIF($K$2:$K145,K145)</f>
        <v>TriCats (University of Arizona)5</v>
      </c>
      <c r="M145" s="9">
        <f t="shared" si="2"/>
        <v>144</v>
      </c>
    </row>
    <row r="146" spans="1:13" x14ac:dyDescent="0.35">
      <c r="A146" s="9">
        <v>149</v>
      </c>
      <c r="B146" s="9">
        <v>69</v>
      </c>
      <c r="C146" s="9" t="s">
        <v>620</v>
      </c>
      <c r="D146" s="9" t="s">
        <v>223</v>
      </c>
      <c r="E146" s="12">
        <v>0.56319444444444444</v>
      </c>
      <c r="F146" s="12">
        <v>0.13819444444444443</v>
      </c>
      <c r="G146" s="10">
        <v>4.8275462962962958E-2</v>
      </c>
      <c r="H146" s="12">
        <v>4.3055555555555562E-2</v>
      </c>
      <c r="I146" s="11">
        <v>1.7340277777777777</v>
      </c>
      <c r="J146" s="10">
        <v>8.9606481481481481E-2</v>
      </c>
      <c r="K146" s="9" t="s">
        <v>748</v>
      </c>
      <c r="L146" s="9" t="str">
        <f>K146&amp;COUNTIF($K$2:$K146,K146)</f>
        <v>Texas Triathlon (University of Texas at Austin)1</v>
      </c>
      <c r="M146" s="9">
        <f t="shared" si="2"/>
        <v>145</v>
      </c>
    </row>
    <row r="147" spans="1:13" x14ac:dyDescent="0.35">
      <c r="A147" s="9">
        <v>150</v>
      </c>
      <c r="B147" s="9">
        <v>127</v>
      </c>
      <c r="C147" s="9" t="s">
        <v>79</v>
      </c>
      <c r="D147" s="9" t="s">
        <v>223</v>
      </c>
      <c r="E147" s="12">
        <v>0.45694444444444443</v>
      </c>
      <c r="F147" s="12">
        <v>8.0555555555555561E-2</v>
      </c>
      <c r="G147" s="10">
        <v>5.2534722222222219E-2</v>
      </c>
      <c r="H147" s="12">
        <v>2.9166666666666664E-2</v>
      </c>
      <c r="I147" s="11">
        <v>1.6611111111111112</v>
      </c>
      <c r="J147" s="10">
        <v>8.969907407407407E-2</v>
      </c>
      <c r="K147" s="9" t="s">
        <v>51</v>
      </c>
      <c r="L147" s="9" t="str">
        <f>K147&amp;COUNTIF($K$2:$K147,K147)</f>
        <v>Cal Poly Triathlon Team7</v>
      </c>
      <c r="M147" s="9">
        <f t="shared" si="2"/>
        <v>146</v>
      </c>
    </row>
    <row r="148" spans="1:13" x14ac:dyDescent="0.35">
      <c r="A148" s="9">
        <v>152</v>
      </c>
      <c r="B148" s="9">
        <v>421</v>
      </c>
      <c r="C148" s="9" t="s">
        <v>619</v>
      </c>
      <c r="D148" s="9" t="s">
        <v>223</v>
      </c>
      <c r="E148" s="12">
        <v>0.44027777777777777</v>
      </c>
      <c r="F148" s="12">
        <v>0.1013888888888889</v>
      </c>
      <c r="G148" s="10">
        <v>5.0844907407407408E-2</v>
      </c>
      <c r="H148" s="12">
        <v>3.7499999999999999E-2</v>
      </c>
      <c r="I148" s="11">
        <v>1.7569444444444444</v>
      </c>
      <c r="J148" s="10">
        <v>8.9814814814814806E-2</v>
      </c>
      <c r="K148" s="9" t="s">
        <v>10</v>
      </c>
      <c r="L148" s="9" t="str">
        <f>K148&amp;COUNTIF($K$2:$K148,K148)</f>
        <v>Queens University of Charlotte Triathlon16</v>
      </c>
      <c r="M148" s="9">
        <f t="shared" si="2"/>
        <v>147</v>
      </c>
    </row>
    <row r="149" spans="1:13" x14ac:dyDescent="0.35">
      <c r="A149" s="9">
        <v>153</v>
      </c>
      <c r="B149" s="9">
        <v>295</v>
      </c>
      <c r="C149" s="9" t="s">
        <v>618</v>
      </c>
      <c r="D149" s="9" t="s">
        <v>223</v>
      </c>
      <c r="E149" s="12">
        <v>0.51458333333333328</v>
      </c>
      <c r="F149" s="12">
        <v>0.12638888888888888</v>
      </c>
      <c r="G149" s="10">
        <v>5.1099537037037041E-2</v>
      </c>
      <c r="H149" s="12">
        <v>0.14791666666666667</v>
      </c>
      <c r="I149" s="11">
        <v>1.5402777777777779</v>
      </c>
      <c r="J149" s="10">
        <v>8.9942129629629622E-2</v>
      </c>
      <c r="K149" s="9" t="s">
        <v>147</v>
      </c>
      <c r="L149" s="9" t="str">
        <f>K149&amp;COUNTIF($K$2:$K149,K149)</f>
        <v>Fighting Illini Triathlon (University of Illinois)3</v>
      </c>
      <c r="M149" s="9">
        <f t="shared" si="2"/>
        <v>148</v>
      </c>
    </row>
    <row r="150" spans="1:13" x14ac:dyDescent="0.35">
      <c r="A150" s="9">
        <v>154</v>
      </c>
      <c r="B150" s="9">
        <v>81</v>
      </c>
      <c r="C150" s="9" t="s">
        <v>98</v>
      </c>
      <c r="D150" s="9" t="s">
        <v>223</v>
      </c>
      <c r="E150" s="12">
        <v>0.43611111111111112</v>
      </c>
      <c r="F150" s="12">
        <v>9.7916666666666666E-2</v>
      </c>
      <c r="G150" s="10">
        <v>4.7546296296296302E-2</v>
      </c>
      <c r="H150" s="12">
        <v>3.9583333333333331E-2</v>
      </c>
      <c r="I150" s="11">
        <v>1.9701388888888889</v>
      </c>
      <c r="J150" s="10">
        <v>8.9965277777777783E-2</v>
      </c>
      <c r="K150" s="9" t="s">
        <v>100</v>
      </c>
      <c r="L150" s="9" t="str">
        <f>K150&amp;COUNTIF($K$2:$K150,K150)</f>
        <v>UC Davis Triathlon (University of California, Davis)6</v>
      </c>
      <c r="M150" s="9">
        <f t="shared" si="2"/>
        <v>149</v>
      </c>
    </row>
    <row r="151" spans="1:13" x14ac:dyDescent="0.35">
      <c r="A151" s="9">
        <v>156</v>
      </c>
      <c r="B151" s="9">
        <v>497</v>
      </c>
      <c r="C151" s="9" t="s">
        <v>617</v>
      </c>
      <c r="D151" s="9" t="s">
        <v>223</v>
      </c>
      <c r="E151" s="12">
        <v>0.5493055555555556</v>
      </c>
      <c r="F151" s="12">
        <v>0.10277777777777779</v>
      </c>
      <c r="G151" s="10">
        <v>5.1458333333333328E-2</v>
      </c>
      <c r="H151" s="12">
        <v>2.4999999999999998E-2</v>
      </c>
      <c r="I151" s="11">
        <v>1.6388888888888891</v>
      </c>
      <c r="J151" s="10">
        <v>9.0069444444444438E-2</v>
      </c>
      <c r="K151" s="9" t="s">
        <v>103</v>
      </c>
      <c r="L151" s="9" t="str">
        <f>K151&amp;COUNTIF($K$2:$K151,K151)</f>
        <v>United States Air Force Academy Triathlon team5</v>
      </c>
      <c r="M151" s="9">
        <f t="shared" si="2"/>
        <v>150</v>
      </c>
    </row>
    <row r="152" spans="1:13" x14ac:dyDescent="0.35">
      <c r="A152" s="9">
        <v>157</v>
      </c>
      <c r="B152" s="9">
        <v>313</v>
      </c>
      <c r="C152" s="9" t="s">
        <v>616</v>
      </c>
      <c r="D152" s="9" t="s">
        <v>223</v>
      </c>
      <c r="E152" s="12">
        <v>0.4777777777777778</v>
      </c>
      <c r="F152" s="12">
        <v>8.819444444444445E-2</v>
      </c>
      <c r="G152" s="10">
        <v>5.1006944444444445E-2</v>
      </c>
      <c r="H152" s="12">
        <v>3.3333333333333333E-2</v>
      </c>
      <c r="I152" s="11">
        <v>1.7493055555555557</v>
      </c>
      <c r="J152" s="10">
        <v>9.0185185185185188E-2</v>
      </c>
      <c r="K152" s="9" t="s">
        <v>20</v>
      </c>
      <c r="L152" s="9" t="str">
        <f>K152&amp;COUNTIF($K$2:$K152,K152)</f>
        <v>Liberty University9</v>
      </c>
      <c r="M152" s="9">
        <f t="shared" si="2"/>
        <v>151</v>
      </c>
    </row>
    <row r="153" spans="1:13" x14ac:dyDescent="0.35">
      <c r="A153" s="9">
        <v>159</v>
      </c>
      <c r="B153" s="9">
        <v>161</v>
      </c>
      <c r="C153" s="9" t="s">
        <v>615</v>
      </c>
      <c r="D153" s="9" t="s">
        <v>223</v>
      </c>
      <c r="E153" s="12">
        <v>0.49305555555555558</v>
      </c>
      <c r="F153" s="12">
        <v>0.15416666666666667</v>
      </c>
      <c r="G153" s="10">
        <v>5.1504629629629629E-2</v>
      </c>
      <c r="H153" s="12">
        <v>5.6250000000000001E-2</v>
      </c>
      <c r="I153" s="11">
        <v>1.6201388888888888</v>
      </c>
      <c r="J153" s="10">
        <v>9.0254629629629643E-2</v>
      </c>
      <c r="K153" s="9" t="s">
        <v>60</v>
      </c>
      <c r="L153" s="9" t="str">
        <f>K153&amp;COUNTIF($K$2:$K153,K153)</f>
        <v>Minnesota Triathlon2</v>
      </c>
      <c r="M153" s="9">
        <f t="shared" si="2"/>
        <v>152</v>
      </c>
    </row>
    <row r="154" spans="1:13" x14ac:dyDescent="0.35">
      <c r="A154" s="9">
        <v>160</v>
      </c>
      <c r="B154" s="9">
        <v>247</v>
      </c>
      <c r="C154" s="9" t="s">
        <v>614</v>
      </c>
      <c r="D154" s="9" t="s">
        <v>223</v>
      </c>
      <c r="E154" s="12">
        <v>0.59930555555555554</v>
      </c>
      <c r="F154" s="12">
        <v>9.6527777777777768E-2</v>
      </c>
      <c r="G154" s="10">
        <v>5.0659722222222224E-2</v>
      </c>
      <c r="H154" s="12">
        <v>4.1666666666666664E-2</v>
      </c>
      <c r="I154" s="11">
        <v>1.6409722222222223</v>
      </c>
      <c r="J154" s="10">
        <v>9.0312500000000004E-2</v>
      </c>
      <c r="K154" s="9" t="s">
        <v>25</v>
      </c>
      <c r="L154" s="9" t="str">
        <f>K154&amp;COUNTIF($K$2:$K154,K154)</f>
        <v>Cal Triathlon (University of California, Berkeley)11</v>
      </c>
      <c r="M154" s="9">
        <f t="shared" si="2"/>
        <v>153</v>
      </c>
    </row>
    <row r="155" spans="1:13" x14ac:dyDescent="0.35">
      <c r="A155" s="9">
        <v>161</v>
      </c>
      <c r="B155" s="9">
        <v>83</v>
      </c>
      <c r="C155" s="9" t="s">
        <v>125</v>
      </c>
      <c r="D155" s="9" t="s">
        <v>223</v>
      </c>
      <c r="E155" s="12">
        <v>0.49374999999999997</v>
      </c>
      <c r="F155" s="12">
        <v>9.7222222222222224E-2</v>
      </c>
      <c r="G155" s="10">
        <v>4.9039351851851855E-2</v>
      </c>
      <c r="H155" s="12">
        <v>4.5138888888888888E-2</v>
      </c>
      <c r="I155" s="11">
        <v>1.8451388888888889</v>
      </c>
      <c r="J155" s="10">
        <v>9.0416666666666659E-2</v>
      </c>
      <c r="K155" s="9" t="s">
        <v>83</v>
      </c>
      <c r="L155" s="9" t="str">
        <f>K155&amp;COUNTIF($K$2:$K155,K155)</f>
        <v>Triathlon Club at UCI (University of California, Irvine)2</v>
      </c>
      <c r="M155" s="9">
        <f t="shared" si="2"/>
        <v>154</v>
      </c>
    </row>
    <row r="156" spans="1:13" x14ac:dyDescent="0.35">
      <c r="A156" s="9">
        <v>162</v>
      </c>
      <c r="B156" s="9">
        <v>422</v>
      </c>
      <c r="C156" s="9" t="s">
        <v>40</v>
      </c>
      <c r="D156" s="9" t="s">
        <v>223</v>
      </c>
      <c r="E156" s="12">
        <v>0.46319444444444446</v>
      </c>
      <c r="F156" s="12">
        <v>7.7777777777777779E-2</v>
      </c>
      <c r="G156" s="10">
        <v>5.4340277777777779E-2</v>
      </c>
      <c r="H156" s="12">
        <v>8.0555555555555561E-2</v>
      </c>
      <c r="I156" s="11">
        <v>1.5423611111111111</v>
      </c>
      <c r="J156" s="10">
        <v>9.043981481481482E-2</v>
      </c>
      <c r="K156" s="9" t="s">
        <v>42</v>
      </c>
      <c r="L156" s="9" t="str">
        <f>K156&amp;COUNTIF($K$2:$K156,K156)</f>
        <v>Santa Clara University Triathlon Club2</v>
      </c>
      <c r="M156" s="9">
        <f t="shared" si="2"/>
        <v>155</v>
      </c>
    </row>
    <row r="157" spans="1:13" x14ac:dyDescent="0.35">
      <c r="A157" s="9">
        <v>163</v>
      </c>
      <c r="B157" s="9">
        <v>225</v>
      </c>
      <c r="C157" s="9" t="s">
        <v>613</v>
      </c>
      <c r="D157" s="9" t="s">
        <v>223</v>
      </c>
      <c r="E157" s="12">
        <v>0.52986111111111112</v>
      </c>
      <c r="F157" s="12">
        <v>0.10833333333333334</v>
      </c>
      <c r="G157" s="10">
        <v>4.8379629629629627E-2</v>
      </c>
      <c r="H157" s="12">
        <v>3.888888888888889E-2</v>
      </c>
      <c r="I157" s="11">
        <v>1.8590277777777777</v>
      </c>
      <c r="J157" s="10">
        <v>9.0671296296296292E-2</v>
      </c>
      <c r="K157" s="9" t="s">
        <v>86</v>
      </c>
      <c r="L157" s="9" t="str">
        <f>K157&amp;COUNTIF($K$2:$K157,K157)</f>
        <v>Milligan University Triathlon Club2</v>
      </c>
      <c r="M157" s="9">
        <f t="shared" si="2"/>
        <v>156</v>
      </c>
    </row>
    <row r="158" spans="1:13" x14ac:dyDescent="0.35">
      <c r="A158" s="9">
        <v>164</v>
      </c>
      <c r="B158" s="9">
        <v>153</v>
      </c>
      <c r="C158" s="9" t="s">
        <v>612</v>
      </c>
      <c r="D158" s="9" t="s">
        <v>223</v>
      </c>
      <c r="E158" s="12">
        <v>0.6</v>
      </c>
      <c r="F158" s="12">
        <v>0.1111111111111111</v>
      </c>
      <c r="G158" s="10">
        <v>4.9768518518518517E-2</v>
      </c>
      <c r="H158" s="12">
        <v>3.4722222222222224E-2</v>
      </c>
      <c r="I158" s="11">
        <v>1.7104166666666665</v>
      </c>
      <c r="J158" s="10">
        <v>9.072916666666668E-2</v>
      </c>
      <c r="K158" s="9" t="s">
        <v>57</v>
      </c>
      <c r="L158" s="9" t="str">
        <f>K158&amp;COUNTIF($K$2:$K158,K158)</f>
        <v>Triclones (Iowa State University)5</v>
      </c>
      <c r="M158" s="9">
        <f t="shared" si="2"/>
        <v>157</v>
      </c>
    </row>
    <row r="159" spans="1:13" x14ac:dyDescent="0.35">
      <c r="A159" s="9">
        <v>165</v>
      </c>
      <c r="B159" s="9">
        <v>129</v>
      </c>
      <c r="C159" s="9" t="s">
        <v>611</v>
      </c>
      <c r="D159" s="9" t="s">
        <v>223</v>
      </c>
      <c r="E159" s="12">
        <v>0.48819444444444443</v>
      </c>
      <c r="F159" s="12">
        <v>7.3611111111111113E-2</v>
      </c>
      <c r="G159" s="10">
        <v>5.1875000000000004E-2</v>
      </c>
      <c r="H159" s="12">
        <v>3.1944444444444449E-2</v>
      </c>
      <c r="I159" s="11">
        <v>1.7430555555555556</v>
      </c>
      <c r="J159" s="10">
        <v>9.0844907407407416E-2</v>
      </c>
      <c r="K159" s="9" t="s">
        <v>51</v>
      </c>
      <c r="L159" s="9" t="str">
        <f>K159&amp;COUNTIF($K$2:$K159,K159)</f>
        <v>Cal Poly Triathlon Team8</v>
      </c>
      <c r="M159" s="9">
        <f t="shared" si="2"/>
        <v>158</v>
      </c>
    </row>
    <row r="160" spans="1:13" x14ac:dyDescent="0.35">
      <c r="A160" s="9">
        <v>166</v>
      </c>
      <c r="B160" s="9">
        <v>239</v>
      </c>
      <c r="C160" s="9" t="s">
        <v>610</v>
      </c>
      <c r="D160" s="9" t="s">
        <v>223</v>
      </c>
      <c r="E160" s="12">
        <v>0.4604166666666667</v>
      </c>
      <c r="F160" s="12">
        <v>0.12013888888888889</v>
      </c>
      <c r="G160" s="10">
        <v>5.2893518518518513E-2</v>
      </c>
      <c r="H160" s="12">
        <v>5.347222222222222E-2</v>
      </c>
      <c r="I160" s="11">
        <v>1.6416666666666666</v>
      </c>
      <c r="J160" s="10">
        <v>9.0856481481481469E-2</v>
      </c>
      <c r="K160" s="9" t="s">
        <v>842</v>
      </c>
      <c r="L160" s="9" t="str">
        <f>K160&amp;COUNTIF($K$2:$K160,K160)</f>
        <v>Boston University Triathlon Team1</v>
      </c>
      <c r="M160" s="9">
        <f t="shared" si="2"/>
        <v>159</v>
      </c>
    </row>
    <row r="161" spans="1:13" x14ac:dyDescent="0.35">
      <c r="A161" s="9">
        <v>167</v>
      </c>
      <c r="B161" s="9">
        <v>257</v>
      </c>
      <c r="C161" s="9" t="s">
        <v>609</v>
      </c>
      <c r="D161" s="9" t="s">
        <v>223</v>
      </c>
      <c r="E161" s="12">
        <v>0.54583333333333328</v>
      </c>
      <c r="F161" s="12">
        <v>0.12569444444444444</v>
      </c>
      <c r="G161" s="10">
        <v>5.1817129629629623E-2</v>
      </c>
      <c r="H161" s="12">
        <v>4.8611111111111112E-2</v>
      </c>
      <c r="I161" s="11">
        <v>1.6326388888888888</v>
      </c>
      <c r="J161" s="10">
        <v>9.105324074074074E-2</v>
      </c>
      <c r="K161" s="9" t="s">
        <v>1066</v>
      </c>
      <c r="L161" s="9" t="str">
        <f>K161&amp;COUNTIF($K$2:$K161,K161)</f>
        <v>Cedarville University Triathlon Club1</v>
      </c>
      <c r="M161" s="9">
        <f t="shared" si="2"/>
        <v>160</v>
      </c>
    </row>
    <row r="162" spans="1:13" x14ac:dyDescent="0.35">
      <c r="A162" s="9">
        <v>169</v>
      </c>
      <c r="B162" s="9">
        <v>87</v>
      </c>
      <c r="C162" s="9" t="s">
        <v>608</v>
      </c>
      <c r="D162" s="9" t="s">
        <v>223</v>
      </c>
      <c r="E162" s="12">
        <v>0.49305555555555558</v>
      </c>
      <c r="F162" s="12">
        <v>0.125</v>
      </c>
      <c r="G162" s="10">
        <v>5.0821759259259254E-2</v>
      </c>
      <c r="H162" s="12">
        <v>5.8333333333333327E-2</v>
      </c>
      <c r="I162" s="11">
        <v>1.7402777777777778</v>
      </c>
      <c r="J162" s="10">
        <v>9.1134259259259262E-2</v>
      </c>
      <c r="K162" s="9" t="s">
        <v>112</v>
      </c>
      <c r="L162" s="9" t="str">
        <f>K162&amp;COUNTIF($K$2:$K162,K162)</f>
        <v>UC San Diego Triathlon Team (University of California, San Diego)2</v>
      </c>
      <c r="M162" s="9">
        <f t="shared" si="2"/>
        <v>161</v>
      </c>
    </row>
    <row r="163" spans="1:13" x14ac:dyDescent="0.35">
      <c r="A163" s="9">
        <v>170</v>
      </c>
      <c r="B163" s="9">
        <v>465</v>
      </c>
      <c r="C163" s="9" t="s">
        <v>607</v>
      </c>
      <c r="D163" s="9" t="s">
        <v>223</v>
      </c>
      <c r="E163" s="12">
        <v>0.53194444444444444</v>
      </c>
      <c r="F163" s="12">
        <v>0.11041666666666666</v>
      </c>
      <c r="G163" s="10">
        <v>5.3009259259259256E-2</v>
      </c>
      <c r="H163" s="12">
        <v>3.5416666666666666E-2</v>
      </c>
      <c r="I163" s="11">
        <v>1.6104166666666666</v>
      </c>
      <c r="J163" s="10">
        <v>9.116898148148149E-2</v>
      </c>
      <c r="K163" s="9" t="s">
        <v>100</v>
      </c>
      <c r="L163" s="9" t="str">
        <f>K163&amp;COUNTIF($K$2:$K163,K163)</f>
        <v>UC Davis Triathlon (University of California, Davis)7</v>
      </c>
      <c r="M163" s="9">
        <f t="shared" si="2"/>
        <v>162</v>
      </c>
    </row>
    <row r="164" spans="1:13" x14ac:dyDescent="0.35">
      <c r="A164" s="9">
        <v>171</v>
      </c>
      <c r="B164" s="9">
        <v>200</v>
      </c>
      <c r="C164" s="9" t="s">
        <v>606</v>
      </c>
      <c r="D164" s="9" t="s">
        <v>223</v>
      </c>
      <c r="E164" s="12">
        <v>0.48333333333333334</v>
      </c>
      <c r="F164" s="12">
        <v>0.1173611111111111</v>
      </c>
      <c r="G164" s="10">
        <v>5.1249999999999997E-2</v>
      </c>
      <c r="H164" s="12">
        <v>5.1388888888888894E-2</v>
      </c>
      <c r="I164" s="11">
        <v>1.7444444444444445</v>
      </c>
      <c r="J164" s="10">
        <v>9.1238425925925917E-2</v>
      </c>
      <c r="K164" s="9" t="s">
        <v>112</v>
      </c>
      <c r="L164" s="9" t="str">
        <f>K164&amp;COUNTIF($K$2:$K164,K164)</f>
        <v>UC San Diego Triathlon Team (University of California, San Diego)3</v>
      </c>
      <c r="M164" s="9">
        <f t="shared" si="2"/>
        <v>163</v>
      </c>
    </row>
    <row r="165" spans="1:13" x14ac:dyDescent="0.35">
      <c r="A165" s="9">
        <v>172</v>
      </c>
      <c r="B165" s="9">
        <v>183</v>
      </c>
      <c r="C165" s="9" t="s">
        <v>104</v>
      </c>
      <c r="D165" s="9" t="s">
        <v>223</v>
      </c>
      <c r="E165" s="12">
        <v>0.4604166666666667</v>
      </c>
      <c r="F165" s="12">
        <v>0.13125000000000001</v>
      </c>
      <c r="G165" s="10">
        <v>5.0833333333333335E-2</v>
      </c>
      <c r="H165" s="12">
        <v>4.3750000000000004E-2</v>
      </c>
      <c r="I165" s="11">
        <v>1.7895833333333335</v>
      </c>
      <c r="J165" s="10">
        <v>9.1273148148148145E-2</v>
      </c>
      <c r="K165" s="9" t="s">
        <v>106</v>
      </c>
      <c r="L165" s="9" t="str">
        <f>K165&amp;COUNTIF($K$2:$K165,K165)</f>
        <v>Texas A&amp;M Triathlon Team2</v>
      </c>
      <c r="M165" s="9">
        <f t="shared" si="2"/>
        <v>164</v>
      </c>
    </row>
    <row r="166" spans="1:13" x14ac:dyDescent="0.35">
      <c r="A166" s="9">
        <v>173</v>
      </c>
      <c r="B166" s="9">
        <v>218</v>
      </c>
      <c r="C166" s="9" t="s">
        <v>605</v>
      </c>
      <c r="D166" s="9" t="s">
        <v>223</v>
      </c>
      <c r="E166" s="12">
        <v>0.54027777777777775</v>
      </c>
      <c r="F166" s="12">
        <v>0.12986111111111112</v>
      </c>
      <c r="G166" s="10">
        <v>5.1261574074074077E-2</v>
      </c>
      <c r="H166" s="12">
        <v>4.9305555555555554E-2</v>
      </c>
      <c r="I166" s="11">
        <v>1.6805555555555556</v>
      </c>
      <c r="J166" s="10">
        <v>9.1296296296296306E-2</v>
      </c>
      <c r="K166" s="9" t="s">
        <v>807</v>
      </c>
      <c r="L166" s="9" t="str">
        <f>K166&amp;COUNTIF($K$2:$K166,K166)</f>
        <v>Auburn Triathletes (Auburn University)1</v>
      </c>
      <c r="M166" s="9">
        <f t="shared" si="2"/>
        <v>165</v>
      </c>
    </row>
    <row r="167" spans="1:13" x14ac:dyDescent="0.35">
      <c r="A167" s="9">
        <v>174</v>
      </c>
      <c r="B167" s="9">
        <v>160</v>
      </c>
      <c r="C167" s="9" t="s">
        <v>604</v>
      </c>
      <c r="D167" s="9" t="s">
        <v>223</v>
      </c>
      <c r="E167" s="12">
        <v>0.52430555555555558</v>
      </c>
      <c r="F167" s="12">
        <v>0.21180555555555555</v>
      </c>
      <c r="G167" s="10">
        <v>5.1608796296296298E-2</v>
      </c>
      <c r="H167" s="12">
        <v>6.9444444444444434E-2</v>
      </c>
      <c r="I167" s="11">
        <v>1.575</v>
      </c>
      <c r="J167" s="10">
        <v>9.1319444444444453E-2</v>
      </c>
      <c r="K167" s="9" t="s">
        <v>60</v>
      </c>
      <c r="L167" s="9" t="str">
        <f>K167&amp;COUNTIF($K$2:$K167,K167)</f>
        <v>Minnesota Triathlon3</v>
      </c>
      <c r="M167" s="9">
        <f t="shared" si="2"/>
        <v>166</v>
      </c>
    </row>
    <row r="168" spans="1:13" x14ac:dyDescent="0.35">
      <c r="A168" s="9">
        <v>176</v>
      </c>
      <c r="B168" s="9">
        <v>448</v>
      </c>
      <c r="C168" s="9" t="s">
        <v>603</v>
      </c>
      <c r="D168" s="9" t="s">
        <v>223</v>
      </c>
      <c r="E168" s="12">
        <v>0.44236111111111115</v>
      </c>
      <c r="F168" s="12">
        <v>0.15069444444444444</v>
      </c>
      <c r="G168" s="10">
        <v>5.4328703703703705E-2</v>
      </c>
      <c r="H168" s="12">
        <v>4.0972222222222222E-2</v>
      </c>
      <c r="I168" s="11">
        <v>1.5923611111111111</v>
      </c>
      <c r="J168" s="10">
        <v>9.1446759259259255E-2</v>
      </c>
      <c r="K168" s="9" t="s">
        <v>749</v>
      </c>
      <c r="L168" s="9" t="str">
        <f>K168&amp;COUNTIF($K$2:$K168,K168)</f>
        <v>MSU Triathlon Club (Michigan State University)2</v>
      </c>
      <c r="M168" s="9">
        <f t="shared" si="2"/>
        <v>167</v>
      </c>
    </row>
    <row r="169" spans="1:13" x14ac:dyDescent="0.35">
      <c r="A169" s="9">
        <v>177</v>
      </c>
      <c r="B169" s="9">
        <v>275</v>
      </c>
      <c r="C169" s="9" t="s">
        <v>602</v>
      </c>
      <c r="D169" s="9" t="s">
        <v>223</v>
      </c>
      <c r="E169" s="12">
        <v>0.47152777777777777</v>
      </c>
      <c r="F169" s="12">
        <v>0.14722222222222223</v>
      </c>
      <c r="G169" s="10">
        <v>5.4803240740740743E-2</v>
      </c>
      <c r="H169" s="12">
        <v>5.2083333333333336E-2</v>
      </c>
      <c r="I169" s="11">
        <v>1.5354166666666667</v>
      </c>
      <c r="J169" s="10">
        <v>9.1597222222222219E-2</v>
      </c>
      <c r="K169" s="9" t="s">
        <v>770</v>
      </c>
      <c r="L169" s="9" t="str">
        <f>K169&amp;COUNTIF($K$2:$K169,K169)</f>
        <v>Cornell1</v>
      </c>
      <c r="M169" s="9">
        <f t="shared" si="2"/>
        <v>168</v>
      </c>
    </row>
    <row r="170" spans="1:13" x14ac:dyDescent="0.35">
      <c r="A170" s="9">
        <v>178</v>
      </c>
      <c r="B170" s="9">
        <v>526</v>
      </c>
      <c r="C170" s="9" t="s">
        <v>601</v>
      </c>
      <c r="D170" s="9" t="s">
        <v>223</v>
      </c>
      <c r="E170" s="12">
        <v>0.6118055555555556</v>
      </c>
      <c r="F170" s="12">
        <v>0.20902777777777778</v>
      </c>
      <c r="G170" s="10">
        <v>5.1111111111111107E-2</v>
      </c>
      <c r="H170" s="12">
        <v>6.805555555555555E-2</v>
      </c>
      <c r="I170" s="11">
        <v>1.5451388888888891</v>
      </c>
      <c r="J170" s="10">
        <v>9.1712962962962954E-2</v>
      </c>
      <c r="K170" s="9" t="s">
        <v>75</v>
      </c>
      <c r="L170" s="9" t="str">
        <f>K170&amp;COUNTIF($K$2:$K170,K170)</f>
        <v>University of Michigan Triathlon Club3</v>
      </c>
      <c r="M170" s="9">
        <f t="shared" si="2"/>
        <v>169</v>
      </c>
    </row>
    <row r="171" spans="1:13" x14ac:dyDescent="0.35">
      <c r="A171" s="9">
        <v>179</v>
      </c>
      <c r="B171" s="9">
        <v>157</v>
      </c>
      <c r="C171" s="9" t="s">
        <v>600</v>
      </c>
      <c r="D171" s="9" t="s">
        <v>223</v>
      </c>
      <c r="E171" s="12">
        <v>0.60763888888888895</v>
      </c>
      <c r="F171" s="12">
        <v>0.13055555555555556</v>
      </c>
      <c r="G171" s="10">
        <v>5.212962962962963E-2</v>
      </c>
      <c r="H171" s="12">
        <v>6.8749999999999992E-2</v>
      </c>
      <c r="I171" s="11">
        <v>1.5666666666666667</v>
      </c>
      <c r="J171" s="10">
        <v>9.1724537037037035E-2</v>
      </c>
      <c r="K171" s="9" t="s">
        <v>75</v>
      </c>
      <c r="L171" s="9" t="str">
        <f>K171&amp;COUNTIF($K$2:$K171,K171)</f>
        <v>University of Michigan Triathlon Club4</v>
      </c>
      <c r="M171" s="9">
        <f t="shared" si="2"/>
        <v>170</v>
      </c>
    </row>
    <row r="172" spans="1:13" x14ac:dyDescent="0.35">
      <c r="A172" s="9">
        <v>180</v>
      </c>
      <c r="B172" s="9">
        <v>143</v>
      </c>
      <c r="C172" s="9" t="s">
        <v>599</v>
      </c>
      <c r="D172" s="9" t="s">
        <v>223</v>
      </c>
      <c r="E172" s="12">
        <v>0.54999999999999993</v>
      </c>
      <c r="F172" s="12">
        <v>0.18194444444444444</v>
      </c>
      <c r="G172" s="10">
        <v>5.1076388888888886E-2</v>
      </c>
      <c r="H172" s="12">
        <v>4.3750000000000004E-2</v>
      </c>
      <c r="I172" s="11">
        <v>1.6652777777777779</v>
      </c>
      <c r="J172" s="10">
        <v>9.179398148148149E-2</v>
      </c>
      <c r="K172" s="9" t="s">
        <v>770</v>
      </c>
      <c r="L172" s="9" t="str">
        <f>K172&amp;COUNTIF($K$2:$K172,K172)</f>
        <v>Cornell2</v>
      </c>
      <c r="M172" s="9">
        <f t="shared" si="2"/>
        <v>171</v>
      </c>
    </row>
    <row r="173" spans="1:13" x14ac:dyDescent="0.35">
      <c r="A173" s="9">
        <v>181</v>
      </c>
      <c r="B173" s="9">
        <v>485</v>
      </c>
      <c r="C173" s="9" t="s">
        <v>598</v>
      </c>
      <c r="D173" s="9" t="s">
        <v>223</v>
      </c>
      <c r="E173" s="12">
        <v>0.54652777777777783</v>
      </c>
      <c r="F173" s="12">
        <v>9.7916666666666666E-2</v>
      </c>
      <c r="G173" s="10">
        <v>4.9166666666666664E-2</v>
      </c>
      <c r="H173" s="12">
        <v>4.2361111111111106E-2</v>
      </c>
      <c r="I173" s="11">
        <v>1.8708333333333333</v>
      </c>
      <c r="J173" s="10">
        <v>9.1805555555555543E-2</v>
      </c>
      <c r="K173" s="9" t="s">
        <v>89</v>
      </c>
      <c r="L173" s="9" t="str">
        <f>K173&amp;COUNTIF($K$2:$K173,K173)</f>
        <v>UCSB Triathlon Club (University of California, Santa Barbara)6</v>
      </c>
      <c r="M173" s="9">
        <f t="shared" si="2"/>
        <v>172</v>
      </c>
    </row>
    <row r="174" spans="1:13" x14ac:dyDescent="0.35">
      <c r="A174" s="9">
        <v>182</v>
      </c>
      <c r="B174" s="9">
        <v>106</v>
      </c>
      <c r="C174" s="9" t="s">
        <v>597</v>
      </c>
      <c r="D174" s="9" t="s">
        <v>223</v>
      </c>
      <c r="E174" s="12">
        <v>0.43263888888888885</v>
      </c>
      <c r="F174" s="12">
        <v>0.16458333333333333</v>
      </c>
      <c r="G174" s="10">
        <v>5.2650462962962961E-2</v>
      </c>
      <c r="H174" s="12">
        <v>6.3194444444444442E-2</v>
      </c>
      <c r="I174" s="11">
        <v>1.6888888888888889</v>
      </c>
      <c r="J174" s="10">
        <v>9.1851851851851851E-2</v>
      </c>
      <c r="K174" s="9" t="s">
        <v>751</v>
      </c>
      <c r="L174" s="9" t="str">
        <f>K174&amp;COUNTIF($K$2:$K174,K174)</f>
        <v>Virginia Tech Triathlon Club2</v>
      </c>
      <c r="M174" s="9">
        <f t="shared" si="2"/>
        <v>173</v>
      </c>
    </row>
    <row r="175" spans="1:13" x14ac:dyDescent="0.35">
      <c r="A175" s="9">
        <v>183</v>
      </c>
      <c r="B175" s="9">
        <v>195</v>
      </c>
      <c r="C175" s="9" t="s">
        <v>596</v>
      </c>
      <c r="D175" s="9" t="s">
        <v>223</v>
      </c>
      <c r="E175" s="12">
        <v>0.50694444444444442</v>
      </c>
      <c r="F175" s="12">
        <v>0.11597222222222221</v>
      </c>
      <c r="G175" s="10">
        <v>5.1331018518518519E-2</v>
      </c>
      <c r="H175" s="12">
        <v>4.2361111111111106E-2</v>
      </c>
      <c r="I175" s="11">
        <v>1.7645833333333334</v>
      </c>
      <c r="J175" s="10">
        <v>9.1851851851851851E-2</v>
      </c>
      <c r="K175" s="9" t="s">
        <v>83</v>
      </c>
      <c r="L175" s="9" t="str">
        <f>K175&amp;COUNTIF($K$2:$K175,K175)</f>
        <v>Triathlon Club at UCI (University of California, Irvine)3</v>
      </c>
      <c r="M175" s="9">
        <f t="shared" si="2"/>
        <v>174</v>
      </c>
    </row>
    <row r="176" spans="1:13" x14ac:dyDescent="0.35">
      <c r="A176" s="9">
        <v>185</v>
      </c>
      <c r="B176" s="9">
        <v>145</v>
      </c>
      <c r="C176" s="9" t="s">
        <v>595</v>
      </c>
      <c r="D176" s="9" t="s">
        <v>223</v>
      </c>
      <c r="E176" s="12">
        <v>0.56458333333333333</v>
      </c>
      <c r="F176" s="12">
        <v>0.15763888888888888</v>
      </c>
      <c r="G176" s="10">
        <v>5.1990740740740747E-2</v>
      </c>
      <c r="H176" s="12">
        <v>4.3750000000000004E-2</v>
      </c>
      <c r="I176" s="11">
        <v>1.6381944444444445</v>
      </c>
      <c r="J176" s="10">
        <v>9.2094907407407403E-2</v>
      </c>
      <c r="K176" s="9" t="s">
        <v>109</v>
      </c>
      <c r="L176" s="9" t="str">
        <f>K176&amp;COUNTIF($K$2:$K176,K176)</f>
        <v>University of Florida Tri-Gators3</v>
      </c>
      <c r="M176" s="9">
        <f t="shared" si="2"/>
        <v>175</v>
      </c>
    </row>
    <row r="177" spans="1:13" x14ac:dyDescent="0.35">
      <c r="A177" s="9">
        <v>187</v>
      </c>
      <c r="B177" s="9">
        <v>427</v>
      </c>
      <c r="C177" s="9" t="s">
        <v>594</v>
      </c>
      <c r="D177" s="9" t="s">
        <v>223</v>
      </c>
      <c r="E177" s="12">
        <v>0.46180555555555558</v>
      </c>
      <c r="F177" s="12">
        <v>0.14027777777777778</v>
      </c>
      <c r="G177" s="10">
        <v>5.3055555555555557E-2</v>
      </c>
      <c r="H177" s="12">
        <v>6.6666666666666666E-2</v>
      </c>
      <c r="I177" s="11">
        <v>1.6840277777777777</v>
      </c>
      <c r="J177" s="10">
        <v>9.2303240740740741E-2</v>
      </c>
      <c r="K177" s="9" t="s">
        <v>42</v>
      </c>
      <c r="L177" s="9" t="str">
        <f>K177&amp;COUNTIF($K$2:$K177,K177)</f>
        <v>Santa Clara University Triathlon Club3</v>
      </c>
      <c r="M177" s="9">
        <f t="shared" si="2"/>
        <v>176</v>
      </c>
    </row>
    <row r="178" spans="1:13" x14ac:dyDescent="0.35">
      <c r="A178" s="9">
        <v>189</v>
      </c>
      <c r="B178" s="9">
        <v>408</v>
      </c>
      <c r="C178" s="9" t="s">
        <v>593</v>
      </c>
      <c r="D178" s="9" t="s">
        <v>223</v>
      </c>
      <c r="E178" s="12">
        <v>0.50694444444444442</v>
      </c>
      <c r="F178" s="12">
        <v>0.1076388888888889</v>
      </c>
      <c r="G178" s="10">
        <v>5.2349537037037042E-2</v>
      </c>
      <c r="H178" s="12">
        <v>4.9999999999999996E-2</v>
      </c>
      <c r="I178" s="11">
        <v>1.7430555555555556</v>
      </c>
      <c r="J178" s="10">
        <v>9.2500000000000013E-2</v>
      </c>
      <c r="K178" s="12" t="s">
        <v>770</v>
      </c>
      <c r="L178" s="9" t="str">
        <f>K178&amp;COUNTIF($K$2:$K178,K178)</f>
        <v>Cornell3</v>
      </c>
      <c r="M178" s="9">
        <f t="shared" si="2"/>
        <v>177</v>
      </c>
    </row>
    <row r="179" spans="1:13" x14ac:dyDescent="0.35">
      <c r="A179" s="9">
        <v>190</v>
      </c>
      <c r="B179" s="9">
        <v>557</v>
      </c>
      <c r="C179" s="9" t="s">
        <v>592</v>
      </c>
      <c r="D179" s="9" t="s">
        <v>223</v>
      </c>
      <c r="E179" s="12">
        <v>0.45902777777777781</v>
      </c>
      <c r="F179" s="12">
        <v>0.18263888888888891</v>
      </c>
      <c r="G179" s="10">
        <v>5.2939814814814821E-2</v>
      </c>
      <c r="H179" s="12">
        <v>4.7222222222222221E-2</v>
      </c>
      <c r="I179" s="11">
        <v>1.6826388888888888</v>
      </c>
      <c r="J179" s="10">
        <v>9.2511574074074066E-2</v>
      </c>
      <c r="K179" s="9" t="s">
        <v>751</v>
      </c>
      <c r="L179" s="9" t="str">
        <f>K179&amp;COUNTIF($K$2:$K179,K179)</f>
        <v>Virginia Tech Triathlon Club3</v>
      </c>
      <c r="M179" s="9">
        <f t="shared" si="2"/>
        <v>178</v>
      </c>
    </row>
    <row r="180" spans="1:13" x14ac:dyDescent="0.35">
      <c r="A180" s="9">
        <v>191</v>
      </c>
      <c r="B180" s="9">
        <v>488</v>
      </c>
      <c r="C180" s="9" t="s">
        <v>591</v>
      </c>
      <c r="D180" s="9" t="s">
        <v>223</v>
      </c>
      <c r="E180" s="12">
        <v>0.45277777777777778</v>
      </c>
      <c r="F180" s="12">
        <v>9.7222222222222224E-2</v>
      </c>
      <c r="G180" s="10">
        <v>5.3136574074074072E-2</v>
      </c>
      <c r="H180" s="12">
        <v>3.888888888888889E-2</v>
      </c>
      <c r="I180" s="11">
        <v>1.7763888888888888</v>
      </c>
      <c r="J180" s="10">
        <v>9.2581018518518521E-2</v>
      </c>
      <c r="K180" s="9" t="s">
        <v>89</v>
      </c>
      <c r="L180" s="9" t="str">
        <f>K180&amp;COUNTIF($K$2:$K180,K180)</f>
        <v>UCSB Triathlon Club (University of California, Santa Barbara)7</v>
      </c>
      <c r="M180" s="9">
        <f t="shared" si="2"/>
        <v>179</v>
      </c>
    </row>
    <row r="181" spans="1:13" x14ac:dyDescent="0.35">
      <c r="A181" s="9">
        <v>194</v>
      </c>
      <c r="B181" s="9">
        <v>971</v>
      </c>
      <c r="C181" s="9" t="s">
        <v>590</v>
      </c>
      <c r="D181" s="9" t="s">
        <v>223</v>
      </c>
      <c r="E181" s="12">
        <v>0.51111111111111118</v>
      </c>
      <c r="F181" s="12">
        <v>0.14375000000000002</v>
      </c>
      <c r="G181" s="10">
        <v>5.2604166666666667E-2</v>
      </c>
      <c r="H181" s="12">
        <v>5.2777777777777778E-2</v>
      </c>
      <c r="I181" s="11">
        <v>1.6916666666666667</v>
      </c>
      <c r="J181" s="10">
        <v>9.2627314814814801E-2</v>
      </c>
      <c r="K181" s="9" t="s">
        <v>20</v>
      </c>
      <c r="L181" s="9" t="str">
        <f>K181&amp;COUNTIF($K$2:$K181,K181)</f>
        <v>Liberty University10</v>
      </c>
      <c r="M181" s="9">
        <f t="shared" si="2"/>
        <v>180</v>
      </c>
    </row>
    <row r="182" spans="1:13" x14ac:dyDescent="0.35">
      <c r="A182" s="9">
        <v>198</v>
      </c>
      <c r="B182" s="9">
        <v>499</v>
      </c>
      <c r="C182" s="9" t="s">
        <v>589</v>
      </c>
      <c r="D182" s="9" t="s">
        <v>223</v>
      </c>
      <c r="E182" s="12">
        <v>0.64652777777777781</v>
      </c>
      <c r="F182" s="12">
        <v>9.7916666666666666E-2</v>
      </c>
      <c r="G182" s="10">
        <v>5.1979166666666667E-2</v>
      </c>
      <c r="H182" s="12">
        <v>3.2638888888888891E-2</v>
      </c>
      <c r="I182" s="11">
        <v>1.6888888888888889</v>
      </c>
      <c r="J182" s="10">
        <v>9.3101851851851838E-2</v>
      </c>
      <c r="K182" s="9" t="s">
        <v>103</v>
      </c>
      <c r="L182" s="9" t="str">
        <f>K182&amp;COUNTIF($K$2:$K182,K182)</f>
        <v>United States Air Force Academy Triathlon team6</v>
      </c>
      <c r="M182" s="9">
        <f t="shared" si="2"/>
        <v>181</v>
      </c>
    </row>
    <row r="183" spans="1:13" x14ac:dyDescent="0.35">
      <c r="A183" s="9">
        <v>199</v>
      </c>
      <c r="B183" s="9">
        <v>216</v>
      </c>
      <c r="C183" s="9" t="s">
        <v>588</v>
      </c>
      <c r="D183" s="9" t="s">
        <v>223</v>
      </c>
      <c r="E183" s="12">
        <v>0.54027777777777775</v>
      </c>
      <c r="F183" s="12">
        <v>0.21458333333333335</v>
      </c>
      <c r="G183" s="10">
        <v>5.122685185185185E-2</v>
      </c>
      <c r="H183" s="12">
        <v>9.6527777777777768E-2</v>
      </c>
      <c r="I183" s="11">
        <v>1.6611111111111112</v>
      </c>
      <c r="J183" s="10">
        <v>9.3124999999999999E-2</v>
      </c>
      <c r="K183" s="9" t="s">
        <v>78</v>
      </c>
      <c r="L183" s="9" t="str">
        <f>K183&amp;COUNTIF($K$2:$K183,K183)</f>
        <v>Wisconsin Triathlon Team (University of Wisconsin, Madison)4</v>
      </c>
      <c r="M183" s="9">
        <f t="shared" si="2"/>
        <v>182</v>
      </c>
    </row>
    <row r="184" spans="1:13" x14ac:dyDescent="0.35">
      <c r="A184" s="9">
        <v>200</v>
      </c>
      <c r="B184" s="9">
        <v>169</v>
      </c>
      <c r="C184" s="9" t="s">
        <v>587</v>
      </c>
      <c r="D184" s="9" t="s">
        <v>223</v>
      </c>
      <c r="E184" s="12">
        <v>0.49513888888888885</v>
      </c>
      <c r="F184" s="12">
        <v>0.13055555555555556</v>
      </c>
      <c r="G184" s="10">
        <v>5.28587962962963E-2</v>
      </c>
      <c r="H184" s="12">
        <v>4.4444444444444446E-2</v>
      </c>
      <c r="I184" s="11">
        <v>1.7590277777777779</v>
      </c>
      <c r="J184" s="10">
        <v>9.3379629629629632E-2</v>
      </c>
      <c r="K184" s="9" t="s">
        <v>65</v>
      </c>
      <c r="L184" s="9" t="str">
        <f>K184&amp;COUNTIF($K$2:$K184,K184)</f>
        <v>Northeastern University Triathlon Club2</v>
      </c>
      <c r="M184" s="9">
        <f t="shared" si="2"/>
        <v>183</v>
      </c>
    </row>
    <row r="185" spans="1:13" x14ac:dyDescent="0.35">
      <c r="A185" s="9">
        <v>202</v>
      </c>
      <c r="B185" s="9">
        <v>472</v>
      </c>
      <c r="C185" s="9" t="s">
        <v>586</v>
      </c>
      <c r="D185" s="9" t="s">
        <v>223</v>
      </c>
      <c r="E185" s="12">
        <v>0.5395833333333333</v>
      </c>
      <c r="F185" s="12">
        <v>9.930555555555555E-2</v>
      </c>
      <c r="G185" s="10">
        <v>5.168981481481482E-2</v>
      </c>
      <c r="H185" s="12">
        <v>6.805555555555555E-2</v>
      </c>
      <c r="I185" s="11">
        <v>1.8020833333333333</v>
      </c>
      <c r="J185" s="10">
        <v>9.3541666666666676E-2</v>
      </c>
      <c r="K185" s="9" t="s">
        <v>112</v>
      </c>
      <c r="L185" s="9" t="str">
        <f>K185&amp;COUNTIF($K$2:$K185,K185)</f>
        <v>UC San Diego Triathlon Team (University of California, San Diego)4</v>
      </c>
      <c r="M185" s="9">
        <f t="shared" si="2"/>
        <v>184</v>
      </c>
    </row>
    <row r="186" spans="1:13" x14ac:dyDescent="0.35">
      <c r="A186" s="9">
        <v>203</v>
      </c>
      <c r="B186" s="9">
        <v>461</v>
      </c>
      <c r="C186" s="9" t="s">
        <v>585</v>
      </c>
      <c r="D186" s="9" t="s">
        <v>223</v>
      </c>
      <c r="E186" s="12">
        <v>0.53194444444444444</v>
      </c>
      <c r="F186" s="12">
        <v>0.11180555555555556</v>
      </c>
      <c r="G186" s="10">
        <v>5.4560185185185184E-2</v>
      </c>
      <c r="H186" s="12">
        <v>4.4444444444444446E-2</v>
      </c>
      <c r="I186" s="11">
        <v>1.6513888888888888</v>
      </c>
      <c r="J186" s="10">
        <v>9.3576388888888876E-2</v>
      </c>
      <c r="K186" s="9" t="s">
        <v>100</v>
      </c>
      <c r="L186" s="9" t="str">
        <f>K186&amp;COUNTIF($K$2:$K186,K186)</f>
        <v>UC Davis Triathlon (University of California, Davis)8</v>
      </c>
      <c r="M186" s="9">
        <f t="shared" si="2"/>
        <v>185</v>
      </c>
    </row>
    <row r="187" spans="1:13" x14ac:dyDescent="0.35">
      <c r="A187" s="9">
        <v>204</v>
      </c>
      <c r="B187" s="9">
        <v>182</v>
      </c>
      <c r="C187" s="9" t="s">
        <v>584</v>
      </c>
      <c r="D187" s="9" t="s">
        <v>223</v>
      </c>
      <c r="E187" s="12">
        <v>0.47916666666666669</v>
      </c>
      <c r="F187" s="12">
        <v>0.12291666666666667</v>
      </c>
      <c r="G187" s="10">
        <v>5.3599537037037036E-2</v>
      </c>
      <c r="H187" s="12">
        <v>4.8611111111111112E-2</v>
      </c>
      <c r="I187" s="11">
        <v>1.7493055555555557</v>
      </c>
      <c r="J187" s="10">
        <v>9.3622685185185184E-2</v>
      </c>
      <c r="K187" s="9" t="s">
        <v>106</v>
      </c>
      <c r="L187" s="9" t="str">
        <f>K187&amp;COUNTIF($K$2:$K187,K187)</f>
        <v>Texas A&amp;M Triathlon Team3</v>
      </c>
      <c r="M187" s="9">
        <f t="shared" si="2"/>
        <v>186</v>
      </c>
    </row>
    <row r="188" spans="1:13" x14ac:dyDescent="0.35">
      <c r="A188" s="9">
        <v>205</v>
      </c>
      <c r="B188" s="9">
        <v>599</v>
      </c>
      <c r="C188" s="9" t="s">
        <v>583</v>
      </c>
      <c r="D188" s="9" t="s">
        <v>223</v>
      </c>
      <c r="E188" s="12">
        <v>0.54791666666666672</v>
      </c>
      <c r="F188" s="12">
        <v>0.13402777777777777</v>
      </c>
      <c r="G188" s="10">
        <v>5.2118055555555563E-2</v>
      </c>
      <c r="H188" s="12">
        <v>5.2777777777777778E-2</v>
      </c>
      <c r="I188" s="11">
        <v>1.7541666666666667</v>
      </c>
      <c r="J188" s="10">
        <v>9.3634259259259264E-2</v>
      </c>
      <c r="K188" s="9" t="s">
        <v>980</v>
      </c>
      <c r="L188" s="9" t="str">
        <f>K188&amp;COUNTIF($K$2:$K188,K188)</f>
        <v>Yale Triathlon Club1</v>
      </c>
      <c r="M188" s="9">
        <f t="shared" si="2"/>
        <v>187</v>
      </c>
    </row>
    <row r="189" spans="1:13" x14ac:dyDescent="0.35">
      <c r="A189" s="9">
        <v>207</v>
      </c>
      <c r="B189" s="9">
        <v>468</v>
      </c>
      <c r="C189" s="9" t="s">
        <v>582</v>
      </c>
      <c r="D189" s="9" t="s">
        <v>223</v>
      </c>
      <c r="E189" s="12">
        <v>0.5493055555555556</v>
      </c>
      <c r="F189" s="12">
        <v>0.1388888888888889</v>
      </c>
      <c r="G189" s="10">
        <v>5.2835648148148145E-2</v>
      </c>
      <c r="H189" s="12">
        <v>3.6111111111111115E-2</v>
      </c>
      <c r="I189" s="11">
        <v>1.7326388888888891</v>
      </c>
      <c r="J189" s="10">
        <v>9.3831018518518508E-2</v>
      </c>
      <c r="K189" s="9" t="s">
        <v>112</v>
      </c>
      <c r="L189" s="9" t="str">
        <f>K189&amp;COUNTIF($K$2:$K189,K189)</f>
        <v>UC San Diego Triathlon Team (University of California, San Diego)5</v>
      </c>
      <c r="M189" s="9">
        <f t="shared" si="2"/>
        <v>188</v>
      </c>
    </row>
    <row r="190" spans="1:13" x14ac:dyDescent="0.35">
      <c r="A190" s="9">
        <v>208</v>
      </c>
      <c r="B190" s="9">
        <v>320</v>
      </c>
      <c r="C190" s="9" t="s">
        <v>581</v>
      </c>
      <c r="D190" s="9" t="s">
        <v>223</v>
      </c>
      <c r="E190" s="12">
        <v>0.57916666666666672</v>
      </c>
      <c r="F190" s="12">
        <v>0.12847222222222224</v>
      </c>
      <c r="G190" s="10">
        <v>5.2569444444444446E-2</v>
      </c>
      <c r="H190" s="12">
        <v>4.9999999999999996E-2</v>
      </c>
      <c r="I190" s="11">
        <v>1.71875</v>
      </c>
      <c r="J190" s="10">
        <v>9.3877314814814816E-2</v>
      </c>
      <c r="K190" s="9" t="s">
        <v>60</v>
      </c>
      <c r="L190" s="9" t="str">
        <f>K190&amp;COUNTIF($K$2:$K190,K190)</f>
        <v>Minnesota Triathlon4</v>
      </c>
      <c r="M190" s="9">
        <f t="shared" si="2"/>
        <v>189</v>
      </c>
    </row>
    <row r="191" spans="1:13" x14ac:dyDescent="0.35">
      <c r="A191" s="9">
        <v>209</v>
      </c>
      <c r="B191" s="9">
        <v>138</v>
      </c>
      <c r="C191" s="9" t="s">
        <v>580</v>
      </c>
      <c r="D191" s="9" t="s">
        <v>223</v>
      </c>
      <c r="E191" s="12">
        <v>0.61319444444444449</v>
      </c>
      <c r="F191" s="12">
        <v>0.10972222222222222</v>
      </c>
      <c r="G191" s="10">
        <v>5.1284722222222225E-2</v>
      </c>
      <c r="H191" s="12">
        <v>5.5555555555555552E-2</v>
      </c>
      <c r="I191" s="11">
        <v>1.7756944444444445</v>
      </c>
      <c r="J191" s="10">
        <v>9.3888888888888897E-2</v>
      </c>
      <c r="K191" s="9" t="s">
        <v>39</v>
      </c>
      <c r="L191" s="9" t="str">
        <f>K191&amp;COUNTIF($K$2:$K191,K191)</f>
        <v>Columbia University Triathlon2</v>
      </c>
      <c r="M191" s="9">
        <f t="shared" si="2"/>
        <v>190</v>
      </c>
    </row>
    <row r="192" spans="1:13" x14ac:dyDescent="0.35">
      <c r="A192" s="9">
        <v>211</v>
      </c>
      <c r="B192" s="9">
        <v>4</v>
      </c>
      <c r="C192" s="9" t="s">
        <v>579</v>
      </c>
      <c r="D192" s="9" t="s">
        <v>223</v>
      </c>
      <c r="E192" s="12">
        <v>0.4368055555555555</v>
      </c>
      <c r="F192" s="12">
        <v>0.1451388888888889</v>
      </c>
      <c r="G192" s="10">
        <v>5.1932870370370365E-2</v>
      </c>
      <c r="H192" s="12">
        <v>4.6527777777777779E-2</v>
      </c>
      <c r="I192" s="11">
        <v>1.8888888888888891</v>
      </c>
      <c r="J192" s="10">
        <v>9.3923611111111097E-2</v>
      </c>
      <c r="K192" s="9" t="s">
        <v>45</v>
      </c>
      <c r="L192" s="9" t="str">
        <f>K192&amp;COUNTIF($K$2:$K192,K192)</f>
        <v>TriCats (University of Arizona)6</v>
      </c>
      <c r="M192" s="9">
        <f t="shared" si="2"/>
        <v>191</v>
      </c>
    </row>
    <row r="193" spans="1:13" x14ac:dyDescent="0.35">
      <c r="A193" s="9">
        <v>212</v>
      </c>
      <c r="B193" s="9">
        <v>221</v>
      </c>
      <c r="C193" s="9" t="s">
        <v>578</v>
      </c>
      <c r="D193" s="9" t="s">
        <v>223</v>
      </c>
      <c r="E193" s="12">
        <v>0.53680555555555554</v>
      </c>
      <c r="F193" s="12">
        <v>0.21597222222222223</v>
      </c>
      <c r="G193" s="10">
        <v>5.2175925925925924E-2</v>
      </c>
      <c r="H193" s="12">
        <v>6.5972222222222224E-2</v>
      </c>
      <c r="I193" s="11">
        <v>1.6930555555555555</v>
      </c>
      <c r="J193" s="10">
        <v>9.4062499999999993E-2</v>
      </c>
      <c r="K193" s="9" t="s">
        <v>736</v>
      </c>
      <c r="L193" s="9" t="str">
        <f>K193&amp;COUNTIF($K$2:$K193,K193)</f>
        <v>Georgia Tech Triathlon Club2</v>
      </c>
      <c r="M193" s="9">
        <f t="shared" si="2"/>
        <v>192</v>
      </c>
    </row>
    <row r="194" spans="1:13" x14ac:dyDescent="0.35">
      <c r="A194" s="9">
        <v>215</v>
      </c>
      <c r="B194" s="9">
        <v>162</v>
      </c>
      <c r="C194" s="9" t="s">
        <v>577</v>
      </c>
      <c r="D194" s="9" t="s">
        <v>223</v>
      </c>
      <c r="E194" s="12">
        <v>0.48819444444444443</v>
      </c>
      <c r="F194" s="12">
        <v>0.16250000000000001</v>
      </c>
      <c r="G194" s="10">
        <v>5.2233796296296299E-2</v>
      </c>
      <c r="H194" s="12">
        <v>4.7222222222222221E-2</v>
      </c>
      <c r="I194" s="11">
        <v>1.8194444444444444</v>
      </c>
      <c r="J194" s="10">
        <v>9.4212962962962957E-2</v>
      </c>
      <c r="K194" s="9" t="s">
        <v>60</v>
      </c>
      <c r="L194" s="9" t="str">
        <f>K194&amp;COUNTIF($K$2:$K194,K194)</f>
        <v>Minnesota Triathlon5</v>
      </c>
      <c r="M194" s="9">
        <f t="shared" si="2"/>
        <v>193</v>
      </c>
    </row>
    <row r="195" spans="1:13" x14ac:dyDescent="0.35">
      <c r="A195" s="9">
        <v>216</v>
      </c>
      <c r="B195" s="9">
        <v>18</v>
      </c>
      <c r="C195" s="9" t="s">
        <v>576</v>
      </c>
      <c r="D195" s="9" t="s">
        <v>223</v>
      </c>
      <c r="E195" s="12">
        <v>0.56388888888888888</v>
      </c>
      <c r="F195" s="12">
        <v>0.14444444444444446</v>
      </c>
      <c r="G195" s="10">
        <v>5.4456018518518522E-2</v>
      </c>
      <c r="H195" s="12">
        <v>4.6527777777777779E-2</v>
      </c>
      <c r="I195" s="11">
        <v>1.6312499999999999</v>
      </c>
      <c r="J195" s="10">
        <v>9.4247685185185184E-2</v>
      </c>
      <c r="K195" s="9" t="s">
        <v>143</v>
      </c>
      <c r="L195" s="9" t="str">
        <f>K195&amp;COUNTIF($K$2:$K195,K195)</f>
        <v>United States Coast Guard Academy1</v>
      </c>
      <c r="M195" s="9">
        <f t="shared" si="2"/>
        <v>194</v>
      </c>
    </row>
    <row r="196" spans="1:13" x14ac:dyDescent="0.35">
      <c r="A196" s="9">
        <v>217</v>
      </c>
      <c r="B196" s="9">
        <v>168</v>
      </c>
      <c r="C196" s="9" t="s">
        <v>575</v>
      </c>
      <c r="D196" s="9" t="s">
        <v>223</v>
      </c>
      <c r="E196" s="12">
        <v>0.61527777777777781</v>
      </c>
      <c r="F196" s="12">
        <v>0.12152777777777778</v>
      </c>
      <c r="G196" s="10">
        <v>5.0902777777777776E-2</v>
      </c>
      <c r="H196" s="12">
        <v>6.6666666666666666E-2</v>
      </c>
      <c r="I196" s="11">
        <v>1.7972222222222223</v>
      </c>
      <c r="J196" s="10">
        <v>9.4282407407407412E-2</v>
      </c>
      <c r="K196" s="9" t="s">
        <v>65</v>
      </c>
      <c r="L196" s="9" t="str">
        <f>K196&amp;COUNTIF($K$2:$K196,K196)</f>
        <v>Northeastern University Triathlon Club3</v>
      </c>
      <c r="M196" s="9">
        <f t="shared" ref="M196:M259" si="3">M195+1</f>
        <v>195</v>
      </c>
    </row>
    <row r="197" spans="1:13" x14ac:dyDescent="0.35">
      <c r="A197" s="9">
        <v>218</v>
      </c>
      <c r="B197" s="9">
        <v>117</v>
      </c>
      <c r="C197" s="9" t="s">
        <v>574</v>
      </c>
      <c r="D197" s="9" t="s">
        <v>223</v>
      </c>
      <c r="E197" s="12">
        <v>0.62430555555555556</v>
      </c>
      <c r="F197" s="12">
        <v>0.13194444444444445</v>
      </c>
      <c r="G197" s="10">
        <v>5.1932870370370365E-2</v>
      </c>
      <c r="H197" s="12">
        <v>6.5277777777777782E-2</v>
      </c>
      <c r="I197" s="11">
        <v>1.7201388888888889</v>
      </c>
      <c r="J197" s="10">
        <v>9.4317129629629626E-2</v>
      </c>
      <c r="K197" s="9" t="s">
        <v>45</v>
      </c>
      <c r="L197" s="9" t="str">
        <f>K197&amp;COUNTIF($K$2:$K197,K197)</f>
        <v>TriCats (University of Arizona)7</v>
      </c>
      <c r="M197" s="9">
        <f t="shared" si="3"/>
        <v>196</v>
      </c>
    </row>
    <row r="198" spans="1:13" x14ac:dyDescent="0.35">
      <c r="A198" s="9">
        <v>219</v>
      </c>
      <c r="B198" s="9">
        <v>155</v>
      </c>
      <c r="C198" s="9" t="s">
        <v>573</v>
      </c>
      <c r="D198" s="9" t="s">
        <v>223</v>
      </c>
      <c r="E198" s="12">
        <v>0.4777777777777778</v>
      </c>
      <c r="F198" s="12">
        <v>0.15138888888888888</v>
      </c>
      <c r="G198" s="10">
        <v>5.4618055555555552E-2</v>
      </c>
      <c r="H198" s="12">
        <v>5.2777777777777778E-2</v>
      </c>
      <c r="I198" s="11">
        <v>1.6979166666666667</v>
      </c>
      <c r="J198" s="10">
        <v>9.4328703703703706E-2</v>
      </c>
      <c r="K198" s="9" t="s">
        <v>57</v>
      </c>
      <c r="L198" s="9" t="str">
        <f>K198&amp;COUNTIF($K$2:$K198,K198)</f>
        <v>Triclones (Iowa State University)6</v>
      </c>
      <c r="M198" s="9">
        <f t="shared" si="3"/>
        <v>197</v>
      </c>
    </row>
    <row r="199" spans="1:13" x14ac:dyDescent="0.35">
      <c r="A199" s="9">
        <v>220</v>
      </c>
      <c r="B199" s="9">
        <v>187</v>
      </c>
      <c r="C199" s="9" t="s">
        <v>572</v>
      </c>
      <c r="D199" s="9" t="s">
        <v>223</v>
      </c>
      <c r="E199" s="12">
        <v>0.53541666666666665</v>
      </c>
      <c r="F199" s="12">
        <v>9.6527777777777768E-2</v>
      </c>
      <c r="G199" s="10">
        <v>5.3842592592592588E-2</v>
      </c>
      <c r="H199" s="12">
        <v>5.2083333333333336E-2</v>
      </c>
      <c r="I199" s="11">
        <v>1.7451388888888888</v>
      </c>
      <c r="J199" s="10">
        <v>9.4363425925925934E-2</v>
      </c>
      <c r="K199" s="9" t="s">
        <v>25</v>
      </c>
      <c r="L199" s="9" t="str">
        <f>K199&amp;COUNTIF($K$2:$K199,K199)</f>
        <v>Cal Triathlon (University of California, Berkeley)12</v>
      </c>
      <c r="M199" s="9">
        <f t="shared" si="3"/>
        <v>198</v>
      </c>
    </row>
    <row r="200" spans="1:13" x14ac:dyDescent="0.35">
      <c r="A200" s="9">
        <v>221</v>
      </c>
      <c r="B200" s="9">
        <v>207</v>
      </c>
      <c r="C200" s="9" t="s">
        <v>571</v>
      </c>
      <c r="D200" s="9" t="s">
        <v>223</v>
      </c>
      <c r="E200" s="12">
        <v>0.61249999999999993</v>
      </c>
      <c r="F200" s="12">
        <v>0.11527777777777777</v>
      </c>
      <c r="G200" s="10">
        <v>5.424768518518519E-2</v>
      </c>
      <c r="H200" s="12">
        <v>0.10555555555555556</v>
      </c>
      <c r="I200" s="11">
        <v>1.5715277777777779</v>
      </c>
      <c r="J200" s="10">
        <v>9.4375000000000001E-2</v>
      </c>
      <c r="K200" s="9" t="s">
        <v>7</v>
      </c>
      <c r="L200" s="9" t="str">
        <f>K200&amp;COUNTIF($K$2:$K200,K200)</f>
        <v>CU Triathlon Team (University of Colorado, Boulder)12</v>
      </c>
      <c r="M200" s="9">
        <f t="shared" si="3"/>
        <v>199</v>
      </c>
    </row>
    <row r="201" spans="1:13" x14ac:dyDescent="0.35">
      <c r="A201" s="9">
        <v>223</v>
      </c>
      <c r="B201" s="9">
        <v>554</v>
      </c>
      <c r="C201" s="9" t="s">
        <v>570</v>
      </c>
      <c r="D201" s="9" t="s">
        <v>223</v>
      </c>
      <c r="E201" s="12">
        <v>0.38194444444444442</v>
      </c>
      <c r="F201" s="12">
        <v>0.1173611111111111</v>
      </c>
      <c r="G201" s="10">
        <v>5.3541666666666675E-2</v>
      </c>
      <c r="H201" s="12">
        <v>6.3888888888888884E-2</v>
      </c>
      <c r="I201" s="11">
        <v>1.8875</v>
      </c>
      <c r="J201" s="10">
        <v>9.4409722222222214E-2</v>
      </c>
      <c r="K201" s="9" t="s">
        <v>782</v>
      </c>
      <c r="L201" s="9" t="str">
        <f>K201&amp;COUNTIF($K$2:$K201,K201)</f>
        <v>UWEC Triathlon Team (University of Wisconsin, Eau Claire)1</v>
      </c>
      <c r="M201" s="9">
        <f t="shared" si="3"/>
        <v>200</v>
      </c>
    </row>
    <row r="202" spans="1:13" x14ac:dyDescent="0.35">
      <c r="A202" s="9">
        <v>224</v>
      </c>
      <c r="B202" s="9">
        <v>112</v>
      </c>
      <c r="C202" s="9" t="s">
        <v>569</v>
      </c>
      <c r="D202" s="9" t="s">
        <v>223</v>
      </c>
      <c r="E202" s="12">
        <v>0.47152777777777777</v>
      </c>
      <c r="F202" s="12">
        <v>0.15416666666666667</v>
      </c>
      <c r="G202" s="10">
        <v>5.002314814814815E-2</v>
      </c>
      <c r="H202" s="12">
        <v>6.1805555555555558E-2</v>
      </c>
      <c r="I202" s="11">
        <v>1.9791666666666667</v>
      </c>
      <c r="J202" s="10">
        <v>9.4502314814814817E-2</v>
      </c>
      <c r="K202" s="9" t="s">
        <v>829</v>
      </c>
      <c r="L202" s="9" t="str">
        <f>K202&amp;COUNTIF($K$2:$K202,K202)</f>
        <v>Gamecock Triathlon Club1</v>
      </c>
      <c r="M202" s="9">
        <f t="shared" si="3"/>
        <v>201</v>
      </c>
    </row>
    <row r="203" spans="1:13" x14ac:dyDescent="0.35">
      <c r="A203" s="9">
        <v>225</v>
      </c>
      <c r="B203" s="9">
        <v>303</v>
      </c>
      <c r="C203" s="9" t="s">
        <v>568</v>
      </c>
      <c r="D203" s="9" t="s">
        <v>223</v>
      </c>
      <c r="E203" s="12">
        <v>0.52361111111111114</v>
      </c>
      <c r="F203" s="12">
        <v>9.6527777777777768E-2</v>
      </c>
      <c r="G203" s="10">
        <v>5.543981481481481E-2</v>
      </c>
      <c r="H203" s="12">
        <v>0.1111111111111111</v>
      </c>
      <c r="I203" s="11">
        <v>1.6166666666666665</v>
      </c>
      <c r="J203" s="10">
        <v>9.4594907407407405E-2</v>
      </c>
      <c r="K203" s="9" t="s">
        <v>763</v>
      </c>
      <c r="L203" s="9" t="str">
        <f>K203&amp;COUNTIF($K$2:$K203,K203)</f>
        <v>Georgetown University Triathlon Team1</v>
      </c>
      <c r="M203" s="9">
        <f t="shared" si="3"/>
        <v>202</v>
      </c>
    </row>
    <row r="204" spans="1:13" x14ac:dyDescent="0.35">
      <c r="A204" s="9">
        <v>226</v>
      </c>
      <c r="B204" s="9">
        <v>315</v>
      </c>
      <c r="C204" s="9" t="s">
        <v>567</v>
      </c>
      <c r="D204" s="9" t="s">
        <v>223</v>
      </c>
      <c r="E204" s="12">
        <v>0.50624999999999998</v>
      </c>
      <c r="F204" s="12">
        <v>0.16180555555555556</v>
      </c>
      <c r="G204" s="10">
        <v>5.2453703703703704E-2</v>
      </c>
      <c r="H204" s="12">
        <v>5.2083333333333336E-2</v>
      </c>
      <c r="I204" s="11">
        <v>1.8069444444444445</v>
      </c>
      <c r="J204" s="10">
        <v>9.4606481481481486E-2</v>
      </c>
      <c r="K204" s="9" t="s">
        <v>60</v>
      </c>
      <c r="L204" s="9" t="str">
        <f>K204&amp;COUNTIF($K$2:$K204,K204)</f>
        <v>Minnesota Triathlon6</v>
      </c>
      <c r="M204" s="9">
        <f t="shared" si="3"/>
        <v>203</v>
      </c>
    </row>
    <row r="205" spans="1:13" x14ac:dyDescent="0.35">
      <c r="A205" s="9">
        <v>228</v>
      </c>
      <c r="B205" s="9">
        <v>280</v>
      </c>
      <c r="C205" s="9" t="s">
        <v>566</v>
      </c>
      <c r="D205" s="9" t="s">
        <v>223</v>
      </c>
      <c r="E205" s="12">
        <v>0.61736111111111114</v>
      </c>
      <c r="F205" s="12">
        <v>0.16874999999999998</v>
      </c>
      <c r="G205" s="10">
        <v>5.1608796296296298E-2</v>
      </c>
      <c r="H205" s="12">
        <v>7.4305555555555555E-2</v>
      </c>
      <c r="I205" s="11">
        <v>1.71875</v>
      </c>
      <c r="J205" s="10">
        <v>9.4618055555555566E-2</v>
      </c>
      <c r="K205" s="9" t="s">
        <v>770</v>
      </c>
      <c r="L205" s="9" t="str">
        <f>K205&amp;COUNTIF($K$2:$K205,K205)</f>
        <v>Cornell4</v>
      </c>
      <c r="M205" s="9">
        <f t="shared" si="3"/>
        <v>204</v>
      </c>
    </row>
    <row r="206" spans="1:13" x14ac:dyDescent="0.35">
      <c r="A206" s="9">
        <v>229</v>
      </c>
      <c r="B206" s="9">
        <v>41</v>
      </c>
      <c r="C206" s="9" t="s">
        <v>565</v>
      </c>
      <c r="D206" s="9" t="s">
        <v>223</v>
      </c>
      <c r="E206" s="12">
        <v>0.48333333333333334</v>
      </c>
      <c r="F206" s="12">
        <v>0.1277777777777778</v>
      </c>
      <c r="G206" s="10">
        <v>5.7384259259259253E-2</v>
      </c>
      <c r="H206" s="12">
        <v>5.0694444444444452E-2</v>
      </c>
      <c r="I206" s="11">
        <v>1.5791666666666666</v>
      </c>
      <c r="J206" s="10">
        <v>9.4745370370370383E-2</v>
      </c>
      <c r="K206" s="9" t="s">
        <v>75</v>
      </c>
      <c r="L206" s="9" t="str">
        <f>K206&amp;COUNTIF($K$2:$K206,K206)</f>
        <v>University of Michigan Triathlon Club5</v>
      </c>
      <c r="M206" s="9">
        <f t="shared" si="3"/>
        <v>205</v>
      </c>
    </row>
    <row r="207" spans="1:13" x14ac:dyDescent="0.35">
      <c r="A207" s="9">
        <v>230</v>
      </c>
      <c r="B207" s="9">
        <v>559</v>
      </c>
      <c r="C207" s="9" t="s">
        <v>564</v>
      </c>
      <c r="D207" s="9" t="s">
        <v>223</v>
      </c>
      <c r="E207" s="12">
        <v>0.51736111111111105</v>
      </c>
      <c r="F207" s="12">
        <v>0.16250000000000001</v>
      </c>
      <c r="G207" s="10">
        <v>5.2407407407407403E-2</v>
      </c>
      <c r="H207" s="12">
        <v>7.013888888888889E-2</v>
      </c>
      <c r="I207" s="11">
        <v>1.7909722222222222</v>
      </c>
      <c r="J207" s="10">
        <v>9.4780092592592582E-2</v>
      </c>
      <c r="K207" s="9" t="s">
        <v>751</v>
      </c>
      <c r="L207" s="9" t="str">
        <f>K207&amp;COUNTIF($K$2:$K207,K207)</f>
        <v>Virginia Tech Triathlon Club4</v>
      </c>
      <c r="M207" s="9">
        <f t="shared" si="3"/>
        <v>206</v>
      </c>
    </row>
    <row r="208" spans="1:13" x14ac:dyDescent="0.35">
      <c r="A208" s="9">
        <v>236</v>
      </c>
      <c r="B208" s="9">
        <v>407</v>
      </c>
      <c r="C208" s="9" t="s">
        <v>563</v>
      </c>
      <c r="D208" s="9" t="s">
        <v>223</v>
      </c>
      <c r="E208" s="12">
        <v>0.64930555555555558</v>
      </c>
      <c r="F208" s="12">
        <v>0.15069444444444444</v>
      </c>
      <c r="G208" s="10">
        <v>5.3587962962962969E-2</v>
      </c>
      <c r="H208" s="12">
        <v>5.4166666666666669E-2</v>
      </c>
      <c r="I208" s="11">
        <v>1.6465277777777778</v>
      </c>
      <c r="J208" s="10">
        <v>9.5300925925925928E-2</v>
      </c>
      <c r="K208" s="12" t="s">
        <v>36</v>
      </c>
      <c r="L208" s="9" t="str">
        <f>K208&amp;COUNTIF($K$2:$K208,K208)</f>
        <v>Duke3</v>
      </c>
      <c r="M208" s="9">
        <f t="shared" si="3"/>
        <v>207</v>
      </c>
    </row>
    <row r="209" spans="1:13" x14ac:dyDescent="0.35">
      <c r="A209" s="9">
        <v>238</v>
      </c>
      <c r="B209" s="9">
        <v>546</v>
      </c>
      <c r="C209" s="9" t="s">
        <v>562</v>
      </c>
      <c r="D209" s="9" t="s">
        <v>223</v>
      </c>
      <c r="E209" s="12">
        <v>0.6694444444444444</v>
      </c>
      <c r="F209" s="12">
        <v>0.15347222222222223</v>
      </c>
      <c r="G209" s="10">
        <v>5.451388888888889E-2</v>
      </c>
      <c r="H209" s="12">
        <v>5.6250000000000001E-2</v>
      </c>
      <c r="I209" s="11">
        <v>1.5840277777777778</v>
      </c>
      <c r="J209" s="10">
        <v>9.5590277777777774E-2</v>
      </c>
      <c r="K209" s="9" t="s">
        <v>149</v>
      </c>
      <c r="L209" s="9" t="str">
        <f>K209&amp;COUNTIF($K$2:$K209,K209)</f>
        <v>USC Triathlon (University of Southern California)1</v>
      </c>
      <c r="M209" s="9">
        <f t="shared" si="3"/>
        <v>208</v>
      </c>
    </row>
    <row r="210" spans="1:13" x14ac:dyDescent="0.35">
      <c r="A210" s="9">
        <v>239</v>
      </c>
      <c r="B210" s="9">
        <v>316</v>
      </c>
      <c r="C210" s="9" t="s">
        <v>561</v>
      </c>
      <c r="D210" s="9" t="s">
        <v>223</v>
      </c>
      <c r="E210" s="12">
        <v>0.47500000000000003</v>
      </c>
      <c r="F210" s="12">
        <v>0.14791666666666667</v>
      </c>
      <c r="G210" s="10">
        <v>5.2893518518518513E-2</v>
      </c>
      <c r="H210" s="12">
        <v>7.0833333333333331E-2</v>
      </c>
      <c r="I210" s="11">
        <v>1.8784722222222223</v>
      </c>
      <c r="J210" s="10">
        <v>9.5798611111111112E-2</v>
      </c>
      <c r="K210" s="9" t="s">
        <v>60</v>
      </c>
      <c r="L210" s="9" t="str">
        <f>K210&amp;COUNTIF($K$2:$K210,K210)</f>
        <v>Minnesota Triathlon7</v>
      </c>
      <c r="M210" s="9">
        <f t="shared" si="3"/>
        <v>209</v>
      </c>
    </row>
    <row r="211" spans="1:13" x14ac:dyDescent="0.35">
      <c r="A211" s="9">
        <v>241</v>
      </c>
      <c r="B211" s="9">
        <v>184</v>
      </c>
      <c r="C211" s="9" t="s">
        <v>560</v>
      </c>
      <c r="D211" s="9" t="s">
        <v>223</v>
      </c>
      <c r="E211" s="12">
        <v>0.59583333333333333</v>
      </c>
      <c r="F211" s="12">
        <v>0.15277777777777776</v>
      </c>
      <c r="G211" s="10">
        <v>5.2476851851851851E-2</v>
      </c>
      <c r="H211" s="12">
        <v>4.9999999999999996E-2</v>
      </c>
      <c r="I211" s="11">
        <v>1.8076388888888888</v>
      </c>
      <c r="J211" s="10">
        <v>9.5937500000000009E-2</v>
      </c>
      <c r="K211" s="9" t="s">
        <v>106</v>
      </c>
      <c r="L211" s="9" t="str">
        <f>K211&amp;COUNTIF($K$2:$K211,K211)</f>
        <v>Texas A&amp;M Triathlon Team4</v>
      </c>
      <c r="M211" s="9">
        <f t="shared" si="3"/>
        <v>210</v>
      </c>
    </row>
    <row r="212" spans="1:13" x14ac:dyDescent="0.35">
      <c r="A212" s="9">
        <v>242</v>
      </c>
      <c r="B212" s="9">
        <v>111</v>
      </c>
      <c r="C212" s="9" t="s">
        <v>559</v>
      </c>
      <c r="D212" s="9" t="s">
        <v>223</v>
      </c>
      <c r="E212" s="12">
        <v>0.49444444444444446</v>
      </c>
      <c r="F212" s="12">
        <v>0.13055555555555556</v>
      </c>
      <c r="G212" s="10">
        <v>5.4305555555555551E-2</v>
      </c>
      <c r="H212" s="12">
        <v>5.4166666666666669E-2</v>
      </c>
      <c r="I212" s="11">
        <v>1.8187499999999999</v>
      </c>
      <c r="J212" s="10">
        <v>9.5983796296296289E-2</v>
      </c>
      <c r="K212" s="9" t="s">
        <v>768</v>
      </c>
      <c r="L212" s="9" t="str">
        <f>K212&amp;COUNTIF($K$2:$K212,K212)</f>
        <v>Clemson Triathlon Club2</v>
      </c>
      <c r="M212" s="9">
        <f t="shared" si="3"/>
        <v>211</v>
      </c>
    </row>
    <row r="213" spans="1:13" x14ac:dyDescent="0.35">
      <c r="A213" s="9">
        <v>243</v>
      </c>
      <c r="B213" s="9">
        <v>566</v>
      </c>
      <c r="C213" s="9" t="s">
        <v>558</v>
      </c>
      <c r="D213" s="9" t="s">
        <v>223</v>
      </c>
      <c r="E213" s="12">
        <v>0.5854166666666667</v>
      </c>
      <c r="F213" s="12">
        <v>0.13125000000000001</v>
      </c>
      <c r="G213" s="10">
        <v>5.2523148148148145E-2</v>
      </c>
      <c r="H213" s="12">
        <v>3.8194444444444441E-2</v>
      </c>
      <c r="I213" s="11">
        <v>1.8513888888888888</v>
      </c>
      <c r="J213" s="10">
        <v>9.599537037037037E-2</v>
      </c>
      <c r="K213" s="9" t="s">
        <v>751</v>
      </c>
      <c r="L213" s="9" t="str">
        <f>K213&amp;COUNTIF($K$2:$K213,K213)</f>
        <v>Virginia Tech Triathlon Club5</v>
      </c>
      <c r="M213" s="9">
        <f t="shared" si="3"/>
        <v>212</v>
      </c>
    </row>
    <row r="214" spans="1:13" x14ac:dyDescent="0.35">
      <c r="A214" s="9">
        <v>244</v>
      </c>
      <c r="B214" s="9">
        <v>181</v>
      </c>
      <c r="C214" s="9" t="s">
        <v>557</v>
      </c>
      <c r="D214" s="9" t="s">
        <v>223</v>
      </c>
      <c r="E214" s="12">
        <v>0.53333333333333333</v>
      </c>
      <c r="F214" s="12">
        <v>0.15555555555555556</v>
      </c>
      <c r="G214" s="10">
        <v>5.6527777777777781E-2</v>
      </c>
      <c r="H214" s="12">
        <v>5.4166666666666669E-2</v>
      </c>
      <c r="I214" s="11">
        <v>1.625</v>
      </c>
      <c r="J214" s="10">
        <v>9.6018518518518517E-2</v>
      </c>
      <c r="K214" s="9" t="s">
        <v>106</v>
      </c>
      <c r="L214" s="9" t="str">
        <f>K214&amp;COUNTIF($K$2:$K214,K214)</f>
        <v>Texas A&amp;M Triathlon Team5</v>
      </c>
      <c r="M214" s="9">
        <f t="shared" si="3"/>
        <v>213</v>
      </c>
    </row>
    <row r="215" spans="1:13" x14ac:dyDescent="0.35">
      <c r="A215" s="9">
        <v>245</v>
      </c>
      <c r="B215" s="9">
        <v>264</v>
      </c>
      <c r="C215" s="9" t="s">
        <v>556</v>
      </c>
      <c r="D215" s="9" t="s">
        <v>223</v>
      </c>
      <c r="E215" s="12">
        <v>0.71597222222222223</v>
      </c>
      <c r="F215" s="12">
        <v>0.14097222222222222</v>
      </c>
      <c r="G215" s="10">
        <v>5.229166666666666E-2</v>
      </c>
      <c r="H215" s="12">
        <v>5.1388888888888894E-2</v>
      </c>
      <c r="I215" s="11">
        <v>1.7138888888888888</v>
      </c>
      <c r="J215" s="10">
        <v>9.6018518518518517E-2</v>
      </c>
      <c r="K215" s="9" t="s">
        <v>1023</v>
      </c>
      <c r="L215" s="9" t="str">
        <f>K215&amp;COUNTIF($K$2:$K215,K215)</f>
        <v>Colorado School of Mines Triathlon Club1</v>
      </c>
      <c r="M215" s="9">
        <f t="shared" si="3"/>
        <v>214</v>
      </c>
    </row>
    <row r="216" spans="1:13" x14ac:dyDescent="0.35">
      <c r="A216" s="9">
        <v>246</v>
      </c>
      <c r="B216" s="9">
        <v>267</v>
      </c>
      <c r="C216" s="9" t="s">
        <v>555</v>
      </c>
      <c r="D216" s="9" t="s">
        <v>223</v>
      </c>
      <c r="E216" s="12">
        <v>0.57777777777777783</v>
      </c>
      <c r="F216" s="12">
        <v>0.12847222222222224</v>
      </c>
      <c r="G216" s="10">
        <v>5.6863425925925921E-2</v>
      </c>
      <c r="H216" s="12">
        <v>3.8194444444444441E-2</v>
      </c>
      <c r="I216" s="11">
        <v>1.6048611111111111</v>
      </c>
      <c r="J216" s="10">
        <v>9.6041666666666678E-2</v>
      </c>
      <c r="K216" s="9" t="s">
        <v>15</v>
      </c>
      <c r="L216" s="9" t="str">
        <f>K216&amp;COUNTIF($K$2:$K216,K216)</f>
        <v>Colorado State University Triathlon Club8</v>
      </c>
      <c r="M216" s="9">
        <f t="shared" si="3"/>
        <v>215</v>
      </c>
    </row>
    <row r="217" spans="1:13" x14ac:dyDescent="0.35">
      <c r="A217" s="9">
        <v>247</v>
      </c>
      <c r="B217" s="9">
        <v>265</v>
      </c>
      <c r="C217" s="9" t="s">
        <v>554</v>
      </c>
      <c r="D217" s="9" t="s">
        <v>223</v>
      </c>
      <c r="E217" s="12">
        <v>0.50347222222222221</v>
      </c>
      <c r="F217" s="12">
        <v>0.12708333333333333</v>
      </c>
      <c r="G217" s="10">
        <v>5.7650462962962966E-2</v>
      </c>
      <c r="H217" s="12">
        <v>7.5694444444444439E-2</v>
      </c>
      <c r="I217" s="11">
        <v>1.5993055555555555</v>
      </c>
      <c r="J217" s="10">
        <v>9.6111111111111105E-2</v>
      </c>
      <c r="K217" s="9" t="s">
        <v>15</v>
      </c>
      <c r="L217" s="9" t="str">
        <f>K217&amp;COUNTIF($K$2:$K217,K217)</f>
        <v>Colorado State University Triathlon Club9</v>
      </c>
      <c r="M217" s="9">
        <f t="shared" si="3"/>
        <v>216</v>
      </c>
    </row>
    <row r="218" spans="1:13" x14ac:dyDescent="0.35">
      <c r="A218" s="9">
        <v>248</v>
      </c>
      <c r="B218" s="9">
        <v>365</v>
      </c>
      <c r="C218" s="9" t="s">
        <v>553</v>
      </c>
      <c r="D218" s="9" t="s">
        <v>223</v>
      </c>
      <c r="E218" s="12">
        <v>0.50694444444444442</v>
      </c>
      <c r="F218" s="12">
        <v>0.12430555555555556</v>
      </c>
      <c r="G218" s="10">
        <v>5.6967592592592597E-2</v>
      </c>
      <c r="H218" s="12">
        <v>4.6527777777777779E-2</v>
      </c>
      <c r="I218" s="11">
        <v>1.6763888888888889</v>
      </c>
      <c r="J218" s="10">
        <v>9.6238425925925922E-2</v>
      </c>
      <c r="K218" s="9" t="s">
        <v>754</v>
      </c>
      <c r="L218" s="9" t="str">
        <f>K218&amp;COUNTIF($K$2:$K218,K218)</f>
        <v>Northwestern1</v>
      </c>
      <c r="M218" s="9">
        <f t="shared" si="3"/>
        <v>217</v>
      </c>
    </row>
    <row r="219" spans="1:13" x14ac:dyDescent="0.35">
      <c r="A219" s="9">
        <v>249</v>
      </c>
      <c r="B219" s="9">
        <v>159</v>
      </c>
      <c r="C219" s="9" t="s">
        <v>552</v>
      </c>
      <c r="D219" s="9" t="s">
        <v>223</v>
      </c>
      <c r="E219" s="12">
        <v>0.51874999999999993</v>
      </c>
      <c r="F219" s="12">
        <v>0.20277777777777781</v>
      </c>
      <c r="G219" s="10">
        <v>4.9247685185185186E-2</v>
      </c>
      <c r="H219" s="12">
        <v>5.6250000000000001E-2</v>
      </c>
      <c r="I219" s="11">
        <v>2.0430555555555556</v>
      </c>
      <c r="J219" s="10">
        <v>9.6296296296296283E-2</v>
      </c>
      <c r="K219" s="9" t="s">
        <v>749</v>
      </c>
      <c r="L219" s="9" t="str">
        <f>K219&amp;COUNTIF($K$2:$K219,K219)</f>
        <v>MSU Triathlon Club (Michigan State University)3</v>
      </c>
      <c r="M219" s="9">
        <f t="shared" si="3"/>
        <v>218</v>
      </c>
    </row>
    <row r="220" spans="1:13" x14ac:dyDescent="0.35">
      <c r="A220" s="9">
        <v>251</v>
      </c>
      <c r="B220" s="9">
        <v>269</v>
      </c>
      <c r="C220" s="9" t="s">
        <v>551</v>
      </c>
      <c r="D220" s="9" t="s">
        <v>223</v>
      </c>
      <c r="J220" s="10">
        <v>9.6423611111111127E-2</v>
      </c>
      <c r="K220" s="9" t="s">
        <v>39</v>
      </c>
      <c r="L220" s="9" t="str">
        <f>K220&amp;COUNTIF($K$2:$K220,K220)</f>
        <v>Columbia University Triathlon3</v>
      </c>
      <c r="M220" s="9">
        <f t="shared" si="3"/>
        <v>219</v>
      </c>
    </row>
    <row r="221" spans="1:13" x14ac:dyDescent="0.35">
      <c r="A221" s="9">
        <v>253</v>
      </c>
      <c r="B221" s="9">
        <v>354</v>
      </c>
      <c r="C221" s="9" t="s">
        <v>550</v>
      </c>
      <c r="D221" s="9" t="s">
        <v>223</v>
      </c>
      <c r="E221" s="12">
        <v>0.5805555555555556</v>
      </c>
      <c r="F221" s="12">
        <v>0.14097222222222222</v>
      </c>
      <c r="G221" s="10">
        <v>5.3379629629629631E-2</v>
      </c>
      <c r="H221" s="12">
        <v>6.9444444444444434E-2</v>
      </c>
      <c r="I221" s="11">
        <v>1.7909722222222222</v>
      </c>
      <c r="J221" s="10">
        <v>9.644675925925926E-2</v>
      </c>
      <c r="K221" s="9" t="s">
        <v>65</v>
      </c>
      <c r="L221" s="9" t="str">
        <f>K221&amp;COUNTIF($K$2:$K221,K221)</f>
        <v>Northeastern University Triathlon Club4</v>
      </c>
      <c r="M221" s="9">
        <f t="shared" si="3"/>
        <v>220</v>
      </c>
    </row>
    <row r="222" spans="1:13" x14ac:dyDescent="0.35">
      <c r="A222" s="9">
        <v>255</v>
      </c>
      <c r="B222" s="9">
        <v>179</v>
      </c>
      <c r="C222" s="9" t="s">
        <v>549</v>
      </c>
      <c r="D222" s="9" t="s">
        <v>223</v>
      </c>
      <c r="E222" s="12">
        <v>0.5180555555555556</v>
      </c>
      <c r="F222" s="12">
        <v>0.19652777777777777</v>
      </c>
      <c r="G222" s="10">
        <v>5.3460648148148153E-2</v>
      </c>
      <c r="H222" s="12">
        <v>4.5833333333333337E-2</v>
      </c>
      <c r="I222" s="11">
        <v>1.8201388888888888</v>
      </c>
      <c r="J222" s="10">
        <v>9.6504629629629635E-2</v>
      </c>
      <c r="K222" s="9" t="s">
        <v>106</v>
      </c>
      <c r="L222" s="9" t="str">
        <f>K222&amp;COUNTIF($K$2:$K222,K222)</f>
        <v>Texas A&amp;M Triathlon Team6</v>
      </c>
      <c r="M222" s="9">
        <f t="shared" si="3"/>
        <v>221</v>
      </c>
    </row>
    <row r="223" spans="1:13" x14ac:dyDescent="0.35">
      <c r="A223" s="9">
        <v>257</v>
      </c>
      <c r="B223" s="9">
        <v>35</v>
      </c>
      <c r="C223" s="9" t="s">
        <v>548</v>
      </c>
      <c r="D223" s="9" t="s">
        <v>223</v>
      </c>
      <c r="E223" s="12">
        <v>0.56111111111111112</v>
      </c>
      <c r="F223" s="12">
        <v>0.12361111111111112</v>
      </c>
      <c r="G223" s="10">
        <v>5.4375E-2</v>
      </c>
      <c r="H223" s="12">
        <v>3.6111111111111115E-2</v>
      </c>
      <c r="I223" s="11">
        <v>1.8090277777777777</v>
      </c>
      <c r="J223" s="10">
        <v>9.6574074074074076E-2</v>
      </c>
      <c r="K223" s="9" t="s">
        <v>57</v>
      </c>
      <c r="L223" s="9" t="str">
        <f>K223&amp;COUNTIF($K$2:$K223,K223)</f>
        <v>Triclones (Iowa State University)7</v>
      </c>
      <c r="M223" s="9">
        <f t="shared" si="3"/>
        <v>222</v>
      </c>
    </row>
    <row r="224" spans="1:13" x14ac:dyDescent="0.35">
      <c r="A224" s="9">
        <v>258</v>
      </c>
      <c r="B224" s="9">
        <v>487</v>
      </c>
      <c r="C224" s="9" t="s">
        <v>547</v>
      </c>
      <c r="D224" s="9" t="s">
        <v>223</v>
      </c>
      <c r="E224" s="12">
        <v>0.71944444444444444</v>
      </c>
      <c r="F224" s="12">
        <v>0.13680555555555554</v>
      </c>
      <c r="G224" s="10">
        <v>5.4363425925925933E-2</v>
      </c>
      <c r="H224" s="12">
        <v>4.6527777777777779E-2</v>
      </c>
      <c r="I224" s="11">
        <v>1.6291666666666667</v>
      </c>
      <c r="J224" s="10">
        <v>9.6585648148148143E-2</v>
      </c>
      <c r="K224" s="9" t="s">
        <v>89</v>
      </c>
      <c r="L224" s="9" t="str">
        <f>K224&amp;COUNTIF($K$2:$K224,K224)</f>
        <v>UCSB Triathlon Club (University of California, Santa Barbara)8</v>
      </c>
      <c r="M224" s="9">
        <f t="shared" si="3"/>
        <v>223</v>
      </c>
    </row>
    <row r="225" spans="1:13" x14ac:dyDescent="0.35">
      <c r="A225" s="9">
        <v>259</v>
      </c>
      <c r="B225" s="9">
        <v>447</v>
      </c>
      <c r="C225" s="9" t="s">
        <v>546</v>
      </c>
      <c r="D225" s="9" t="s">
        <v>223</v>
      </c>
      <c r="E225" s="12">
        <v>0.67569444444444438</v>
      </c>
      <c r="F225" s="12">
        <v>0.13194444444444445</v>
      </c>
      <c r="G225" s="10">
        <v>5.2951388888888888E-2</v>
      </c>
      <c r="H225" s="12">
        <v>3.5416666666666666E-2</v>
      </c>
      <c r="I225" s="11">
        <v>1.7743055555555556</v>
      </c>
      <c r="J225" s="10">
        <v>9.6608796296296304E-2</v>
      </c>
      <c r="K225" s="9" t="s">
        <v>900</v>
      </c>
      <c r="L225" s="9" t="str">
        <f>K225&amp;COUNTIF($K$2:$K225,K225)</f>
        <v>Tri Knights (UCF)1</v>
      </c>
      <c r="M225" s="9">
        <f t="shared" si="3"/>
        <v>224</v>
      </c>
    </row>
    <row r="226" spans="1:13" x14ac:dyDescent="0.35">
      <c r="A226" s="9">
        <v>260</v>
      </c>
      <c r="B226" s="9">
        <v>482</v>
      </c>
      <c r="C226" s="9" t="s">
        <v>545</v>
      </c>
      <c r="D226" s="9" t="s">
        <v>223</v>
      </c>
      <c r="E226" s="12">
        <v>0.79861111111111116</v>
      </c>
      <c r="F226" s="12">
        <v>0.19097222222222221</v>
      </c>
      <c r="G226" s="10">
        <v>5.3715277777777772E-2</v>
      </c>
      <c r="H226" s="12">
        <v>4.3750000000000004E-2</v>
      </c>
      <c r="I226" s="11">
        <v>1.5381944444444444</v>
      </c>
      <c r="J226" s="10">
        <v>9.6608796296296304E-2</v>
      </c>
      <c r="K226" s="9" t="s">
        <v>33</v>
      </c>
      <c r="L226" s="9" t="str">
        <f>K226&amp;COUNTIF($K$2:$K226,K226)</f>
        <v>UCLA Triathlon3</v>
      </c>
      <c r="M226" s="9">
        <f t="shared" si="3"/>
        <v>225</v>
      </c>
    </row>
    <row r="227" spans="1:13" x14ac:dyDescent="0.35">
      <c r="A227" s="9">
        <v>262</v>
      </c>
      <c r="B227" s="9">
        <v>147</v>
      </c>
      <c r="C227" s="9" t="s">
        <v>544</v>
      </c>
      <c r="D227" s="9" t="s">
        <v>223</v>
      </c>
      <c r="E227" s="12">
        <v>0.62708333333333333</v>
      </c>
      <c r="F227" s="12">
        <v>0.12569444444444444</v>
      </c>
      <c r="G227" s="10">
        <v>4.8668981481481487E-2</v>
      </c>
      <c r="H227" s="12">
        <v>6.9444444444444434E-2</v>
      </c>
      <c r="I227" s="11">
        <v>2.0527777777777776</v>
      </c>
      <c r="J227" s="10">
        <v>9.662037037037037E-2</v>
      </c>
      <c r="K227" s="9" t="s">
        <v>839</v>
      </c>
      <c r="L227" s="9" t="str">
        <f>K227&amp;COUNTIF($K$2:$K227,K227)</f>
        <v>Grand Canyon University Triathlon Club1</v>
      </c>
      <c r="M227" s="9">
        <f t="shared" si="3"/>
        <v>226</v>
      </c>
    </row>
    <row r="228" spans="1:13" x14ac:dyDescent="0.35">
      <c r="A228" s="9">
        <v>263</v>
      </c>
      <c r="B228" s="9">
        <v>542</v>
      </c>
      <c r="C228" s="9" t="s">
        <v>543</v>
      </c>
      <c r="D228" s="9" t="s">
        <v>223</v>
      </c>
      <c r="E228" s="12">
        <v>0.59375</v>
      </c>
      <c r="F228" s="12">
        <v>0.1388888888888889</v>
      </c>
      <c r="G228" s="10">
        <v>5.5532407407407412E-2</v>
      </c>
      <c r="H228" s="12">
        <v>3.4027777777777775E-2</v>
      </c>
      <c r="I228" s="11">
        <v>1.7020833333333334</v>
      </c>
      <c r="J228" s="10">
        <v>9.6701388888888892E-2</v>
      </c>
      <c r="K228" s="9" t="s">
        <v>149</v>
      </c>
      <c r="L228" s="9" t="str">
        <f>K228&amp;COUNTIF($K$2:$K228,K228)</f>
        <v>USC Triathlon (University of Southern California)2</v>
      </c>
      <c r="M228" s="9">
        <f t="shared" si="3"/>
        <v>227</v>
      </c>
    </row>
    <row r="229" spans="1:13" x14ac:dyDescent="0.35">
      <c r="A229" s="9">
        <v>264</v>
      </c>
      <c r="B229" s="9">
        <v>387</v>
      </c>
      <c r="C229" s="9" t="s">
        <v>542</v>
      </c>
      <c r="D229" s="9" t="s">
        <v>223</v>
      </c>
      <c r="E229" s="12">
        <v>0.49027777777777781</v>
      </c>
      <c r="F229" s="12">
        <v>0.17500000000000002</v>
      </c>
      <c r="G229" s="10">
        <v>5.4155092592592595E-2</v>
      </c>
      <c r="H229" s="12">
        <v>8.1944444444444445E-2</v>
      </c>
      <c r="I229" s="11">
        <v>1.8055555555555556</v>
      </c>
      <c r="J229" s="10">
        <v>9.6712962962962959E-2</v>
      </c>
      <c r="K229" s="9" t="s">
        <v>760</v>
      </c>
      <c r="L229" s="9" t="str">
        <f>K229&amp;COUNTIF($K$2:$K229,K229)</f>
        <v>Ohio State University3</v>
      </c>
      <c r="M229" s="9">
        <f t="shared" si="3"/>
        <v>228</v>
      </c>
    </row>
    <row r="230" spans="1:13" x14ac:dyDescent="0.35">
      <c r="A230" s="9">
        <v>265</v>
      </c>
      <c r="B230" s="9">
        <v>486</v>
      </c>
      <c r="C230" s="9" t="s">
        <v>541</v>
      </c>
      <c r="D230" s="9" t="s">
        <v>223</v>
      </c>
      <c r="E230" s="12">
        <v>0.62916666666666665</v>
      </c>
      <c r="F230" s="12">
        <v>0.1125</v>
      </c>
      <c r="G230" s="10">
        <v>5.3969907407407404E-2</v>
      </c>
      <c r="H230" s="12">
        <v>4.027777777777778E-2</v>
      </c>
      <c r="I230" s="11">
        <v>1.7826388888888889</v>
      </c>
      <c r="J230" s="10">
        <v>9.6747685185185187E-2</v>
      </c>
      <c r="K230" s="9" t="s">
        <v>89</v>
      </c>
      <c r="L230" s="9" t="str">
        <f>K230&amp;COUNTIF($K$2:$K230,K230)</f>
        <v>UCSB Triathlon Club (University of California, Santa Barbara)9</v>
      </c>
      <c r="M230" s="9">
        <f t="shared" si="3"/>
        <v>229</v>
      </c>
    </row>
    <row r="231" spans="1:13" x14ac:dyDescent="0.35">
      <c r="A231" s="9">
        <v>266</v>
      </c>
      <c r="B231" s="9">
        <v>524</v>
      </c>
      <c r="C231" s="9" t="s">
        <v>540</v>
      </c>
      <c r="D231" s="9" t="s">
        <v>223</v>
      </c>
      <c r="E231" s="12">
        <v>0.61388888888888882</v>
      </c>
      <c r="F231" s="12">
        <v>0.16527777777777777</v>
      </c>
      <c r="G231" s="10">
        <v>5.4293981481481485E-2</v>
      </c>
      <c r="H231" s="12">
        <v>9.9999999999999992E-2</v>
      </c>
      <c r="I231" s="11">
        <v>1.6715277777777777</v>
      </c>
      <c r="J231" s="10">
        <v>9.6828703703703708E-2</v>
      </c>
      <c r="K231" s="9" t="s">
        <v>75</v>
      </c>
      <c r="L231" s="9" t="str">
        <f>K231&amp;COUNTIF($K$2:$K231,K231)</f>
        <v>University of Michigan Triathlon Club6</v>
      </c>
      <c r="M231" s="9">
        <f t="shared" si="3"/>
        <v>230</v>
      </c>
    </row>
    <row r="232" spans="1:13" x14ac:dyDescent="0.35">
      <c r="A232" s="9">
        <v>267</v>
      </c>
      <c r="B232" s="9">
        <v>26</v>
      </c>
      <c r="C232" s="9" t="s">
        <v>539</v>
      </c>
      <c r="D232" s="9" t="s">
        <v>223</v>
      </c>
      <c r="E232" s="12">
        <v>0.59305555555555556</v>
      </c>
      <c r="F232" s="12">
        <v>0.16319444444444445</v>
      </c>
      <c r="G232" s="10">
        <v>5.4675925925925926E-2</v>
      </c>
      <c r="H232" s="12">
        <v>4.3055555555555562E-2</v>
      </c>
      <c r="I232" s="11">
        <v>1.7340277777777777</v>
      </c>
      <c r="J232" s="10">
        <v>9.6921296296296297E-2</v>
      </c>
      <c r="K232" s="9" t="s">
        <v>109</v>
      </c>
      <c r="L232" s="9" t="str">
        <f>K232&amp;COUNTIF($K$2:$K232,K232)</f>
        <v>University of Florida Tri-Gators4</v>
      </c>
      <c r="M232" s="9">
        <f t="shared" si="3"/>
        <v>231</v>
      </c>
    </row>
    <row r="233" spans="1:13" x14ac:dyDescent="0.35">
      <c r="A233" s="9">
        <v>269</v>
      </c>
      <c r="B233" s="9">
        <v>379</v>
      </c>
      <c r="C233" s="9" t="s">
        <v>538</v>
      </c>
      <c r="D233" s="9" t="s">
        <v>223</v>
      </c>
      <c r="E233" s="12">
        <v>0.55069444444444449</v>
      </c>
      <c r="F233" s="12">
        <v>0.22916666666666666</v>
      </c>
      <c r="G233" s="10">
        <v>5.3518518518518521E-2</v>
      </c>
      <c r="H233" s="12">
        <v>6.9444444444444434E-2</v>
      </c>
      <c r="I233" s="11">
        <v>1.7611111111111111</v>
      </c>
      <c r="J233" s="10">
        <v>9.7048611111111113E-2</v>
      </c>
      <c r="K233" s="9" t="s">
        <v>760</v>
      </c>
      <c r="L233" s="9" t="str">
        <f>K233&amp;COUNTIF($K$2:$K233,K233)</f>
        <v>Ohio State University4</v>
      </c>
      <c r="M233" s="9">
        <f t="shared" si="3"/>
        <v>232</v>
      </c>
    </row>
    <row r="234" spans="1:13" x14ac:dyDescent="0.35">
      <c r="A234" s="9">
        <v>270</v>
      </c>
      <c r="B234" s="9">
        <v>419</v>
      </c>
      <c r="C234" s="9" t="s">
        <v>537</v>
      </c>
      <c r="D234" s="9" t="s">
        <v>223</v>
      </c>
      <c r="E234" s="12">
        <v>0.6166666666666667</v>
      </c>
      <c r="F234" s="12">
        <v>8.5416666666666655E-2</v>
      </c>
      <c r="G234" s="10">
        <v>5.5879629629629633E-2</v>
      </c>
      <c r="H234" s="12">
        <v>3.6805555555555557E-2</v>
      </c>
      <c r="I234" s="11">
        <v>1.7326388888888891</v>
      </c>
      <c r="J234" s="10">
        <v>9.7094907407407408E-2</v>
      </c>
      <c r="K234" s="9" t="s">
        <v>48</v>
      </c>
      <c r="L234" s="9" t="str">
        <f>K234&amp;COUNTIF($K$2:$K234,K234)</f>
        <v>Purdue Triathlon4</v>
      </c>
      <c r="M234" s="9">
        <f t="shared" si="3"/>
        <v>233</v>
      </c>
    </row>
    <row r="235" spans="1:13" x14ac:dyDescent="0.35">
      <c r="A235" s="9">
        <v>271</v>
      </c>
      <c r="B235" s="9">
        <v>473</v>
      </c>
      <c r="C235" s="9" t="s">
        <v>536</v>
      </c>
      <c r="D235" s="9" t="s">
        <v>223</v>
      </c>
      <c r="E235" s="12">
        <v>0.61319444444444449</v>
      </c>
      <c r="F235" s="12">
        <v>0.14027777777777778</v>
      </c>
      <c r="G235" s="10">
        <v>5.2094907407407409E-2</v>
      </c>
      <c r="H235" s="12">
        <v>6.458333333333334E-2</v>
      </c>
      <c r="I235" s="11">
        <v>1.8826388888888888</v>
      </c>
      <c r="J235" s="10">
        <v>9.7118055555555569E-2</v>
      </c>
      <c r="K235" s="9" t="s">
        <v>112</v>
      </c>
      <c r="L235" s="9" t="str">
        <f>K235&amp;COUNTIF($K$2:$K235,K235)</f>
        <v>UC San Diego Triathlon Team (University of California, San Diego)6</v>
      </c>
      <c r="M235" s="9">
        <f t="shared" si="3"/>
        <v>234</v>
      </c>
    </row>
    <row r="236" spans="1:13" x14ac:dyDescent="0.35">
      <c r="A236" s="9">
        <v>272</v>
      </c>
      <c r="B236" s="9">
        <v>541</v>
      </c>
      <c r="C236" s="9" t="s">
        <v>535</v>
      </c>
      <c r="D236" s="9" t="s">
        <v>223</v>
      </c>
      <c r="E236" s="12">
        <v>0.62569444444444444</v>
      </c>
      <c r="F236" s="12">
        <v>0.11805555555555557</v>
      </c>
      <c r="G236" s="10">
        <v>5.3715277777777772E-2</v>
      </c>
      <c r="H236" s="12">
        <v>5.347222222222222E-2</v>
      </c>
      <c r="I236" s="11">
        <v>1.8069444444444445</v>
      </c>
      <c r="J236" s="10">
        <v>9.7141203703703702E-2</v>
      </c>
      <c r="K236" s="9" t="s">
        <v>149</v>
      </c>
      <c r="L236" s="9" t="str">
        <f>K236&amp;COUNTIF($K$2:$K236,K236)</f>
        <v>USC Triathlon (University of Southern California)3</v>
      </c>
      <c r="M236" s="9">
        <f t="shared" si="3"/>
        <v>235</v>
      </c>
    </row>
    <row r="237" spans="1:13" x14ac:dyDescent="0.35">
      <c r="A237" s="9">
        <v>274</v>
      </c>
      <c r="B237" s="9">
        <v>500</v>
      </c>
      <c r="C237" s="9" t="s">
        <v>534</v>
      </c>
      <c r="D237" s="9" t="s">
        <v>223</v>
      </c>
      <c r="E237" s="12">
        <v>0.49652777777777773</v>
      </c>
      <c r="F237" s="12">
        <v>0.11180555555555556</v>
      </c>
      <c r="G237" s="10">
        <v>5.6006944444444449E-2</v>
      </c>
      <c r="H237" s="12">
        <v>3.8194444444444441E-2</v>
      </c>
      <c r="I237" s="11">
        <v>1.8270833333333334</v>
      </c>
      <c r="J237" s="10">
        <v>9.7245370370370357E-2</v>
      </c>
      <c r="K237" s="9" t="s">
        <v>103</v>
      </c>
      <c r="L237" s="9" t="str">
        <f>K237&amp;COUNTIF($K$2:$K237,K237)</f>
        <v>United States Air Force Academy Triathlon team7</v>
      </c>
      <c r="M237" s="9">
        <f t="shared" si="3"/>
        <v>236</v>
      </c>
    </row>
    <row r="238" spans="1:13" x14ac:dyDescent="0.35">
      <c r="A238" s="9">
        <v>276</v>
      </c>
      <c r="B238" s="9">
        <v>220</v>
      </c>
      <c r="C238" s="9" t="s">
        <v>533</v>
      </c>
      <c r="D238" s="9" t="s">
        <v>223</v>
      </c>
      <c r="E238" s="12">
        <v>0.72152777777777777</v>
      </c>
      <c r="F238" s="12">
        <v>0.18333333333333335</v>
      </c>
      <c r="G238" s="10">
        <v>5.5057870370370375E-2</v>
      </c>
      <c r="H238" s="12">
        <v>7.013888888888889E-2</v>
      </c>
      <c r="I238" s="11">
        <v>1.5631944444444443</v>
      </c>
      <c r="J238" s="10">
        <v>9.7384259259259254E-2</v>
      </c>
      <c r="K238" s="9" t="s">
        <v>736</v>
      </c>
      <c r="L238" s="9" t="str">
        <f>K238&amp;COUNTIF($K$2:$K238,K238)</f>
        <v>Georgia Tech Triathlon Club3</v>
      </c>
      <c r="M238" s="9">
        <f t="shared" si="3"/>
        <v>237</v>
      </c>
    </row>
    <row r="239" spans="1:13" x14ac:dyDescent="0.35">
      <c r="A239" s="9">
        <v>277</v>
      </c>
      <c r="B239" s="9">
        <v>994</v>
      </c>
      <c r="C239" s="9" t="s">
        <v>532</v>
      </c>
      <c r="D239" s="9" t="s">
        <v>223</v>
      </c>
      <c r="E239" s="12">
        <v>0.61249999999999993</v>
      </c>
      <c r="F239" s="12">
        <v>0.12222222222222223</v>
      </c>
      <c r="G239" s="10">
        <v>5.2314814814814814E-2</v>
      </c>
      <c r="H239" s="12">
        <v>0.1013888888888889</v>
      </c>
      <c r="I239" s="11">
        <v>1.8673611111111112</v>
      </c>
      <c r="J239" s="10">
        <v>9.7407407407407401E-2</v>
      </c>
      <c r="K239" s="9" t="s">
        <v>65</v>
      </c>
      <c r="L239" s="9" t="str">
        <f>K239&amp;COUNTIF($K$2:$K239,K239)</f>
        <v>Northeastern University Triathlon Club5</v>
      </c>
      <c r="M239" s="9">
        <f t="shared" si="3"/>
        <v>238</v>
      </c>
    </row>
    <row r="240" spans="1:13" x14ac:dyDescent="0.35">
      <c r="A240" s="9">
        <v>278</v>
      </c>
      <c r="B240" s="9">
        <v>236</v>
      </c>
      <c r="C240" s="9" t="s">
        <v>531</v>
      </c>
      <c r="D240" s="9" t="s">
        <v>223</v>
      </c>
      <c r="J240" s="10">
        <v>9.7488425925925923E-2</v>
      </c>
      <c r="K240" s="9" t="s">
        <v>842</v>
      </c>
      <c r="L240" s="9" t="str">
        <f>K240&amp;COUNTIF($K$2:$K240,K240)</f>
        <v>Boston University Triathlon Team2</v>
      </c>
      <c r="M240" s="9">
        <f t="shared" si="3"/>
        <v>239</v>
      </c>
    </row>
    <row r="241" spans="1:13" x14ac:dyDescent="0.35">
      <c r="A241" s="9">
        <v>279</v>
      </c>
      <c r="B241" s="9">
        <v>263</v>
      </c>
      <c r="C241" s="9" t="s">
        <v>530</v>
      </c>
      <c r="D241" s="9" t="s">
        <v>223</v>
      </c>
      <c r="E241" s="12">
        <v>0.55069444444444449</v>
      </c>
      <c r="F241" s="12">
        <v>0.12708333333333333</v>
      </c>
      <c r="G241" s="10">
        <v>5.6898148148148149E-2</v>
      </c>
      <c r="H241" s="12">
        <v>5.8333333333333327E-2</v>
      </c>
      <c r="I241" s="11">
        <v>1.6986111111111111</v>
      </c>
      <c r="J241" s="10">
        <v>9.751157407407407E-2</v>
      </c>
      <c r="K241" s="9" t="s">
        <v>1023</v>
      </c>
      <c r="L241" s="9" t="str">
        <f>K241&amp;COUNTIF($K$2:$K241,K241)</f>
        <v>Colorado School of Mines Triathlon Club2</v>
      </c>
      <c r="M241" s="9">
        <f t="shared" si="3"/>
        <v>240</v>
      </c>
    </row>
    <row r="242" spans="1:13" x14ac:dyDescent="0.35">
      <c r="A242" s="9">
        <v>280</v>
      </c>
      <c r="B242" s="9">
        <v>383</v>
      </c>
      <c r="C242" s="9" t="s">
        <v>529</v>
      </c>
      <c r="D242" s="9" t="s">
        <v>223</v>
      </c>
      <c r="E242" s="12">
        <v>0.51250000000000007</v>
      </c>
      <c r="F242" s="12">
        <v>0.14791666666666667</v>
      </c>
      <c r="G242" s="10">
        <v>5.5555555555555552E-2</v>
      </c>
      <c r="H242" s="12">
        <v>7.2916666666666671E-2</v>
      </c>
      <c r="I242" s="11">
        <v>1.7826388888888889</v>
      </c>
      <c r="J242" s="10">
        <v>9.751157407407407E-2</v>
      </c>
      <c r="K242" s="9" t="s">
        <v>115</v>
      </c>
      <c r="L242" s="9" t="str">
        <f>K242&amp;COUNTIF($K$2:$K242,K242)</f>
        <v>TCU2</v>
      </c>
      <c r="M242" s="9">
        <f t="shared" si="3"/>
        <v>241</v>
      </c>
    </row>
    <row r="243" spans="1:13" x14ac:dyDescent="0.35">
      <c r="A243" s="9">
        <v>281</v>
      </c>
      <c r="B243" s="9">
        <v>104</v>
      </c>
      <c r="C243" s="9" t="s">
        <v>528</v>
      </c>
      <c r="D243" s="9" t="s">
        <v>223</v>
      </c>
      <c r="E243" s="12">
        <v>0.55902777777777779</v>
      </c>
      <c r="F243" s="12">
        <v>0.15069444444444444</v>
      </c>
      <c r="G243" s="10">
        <v>5.2060185185185182E-2</v>
      </c>
      <c r="H243" s="12">
        <v>5.7638888888888885E-2</v>
      </c>
      <c r="I243" s="11">
        <v>1.9722222222222223</v>
      </c>
      <c r="J243" s="10">
        <v>9.7743055555555555E-2</v>
      </c>
      <c r="K243" s="9" t="s">
        <v>133</v>
      </c>
      <c r="L243" s="9" t="str">
        <f>K243&amp;COUNTIF($K$2:$K243,K243)</f>
        <v>University of Miami Tri Canes1</v>
      </c>
      <c r="M243" s="9">
        <f t="shared" si="3"/>
        <v>242</v>
      </c>
    </row>
    <row r="244" spans="1:13" x14ac:dyDescent="0.35">
      <c r="A244" s="9">
        <v>282</v>
      </c>
      <c r="B244" s="9">
        <v>397</v>
      </c>
      <c r="C244" s="9" t="s">
        <v>527</v>
      </c>
      <c r="D244" s="9" t="s">
        <v>223</v>
      </c>
      <c r="E244" s="12">
        <v>0.61527777777777781</v>
      </c>
      <c r="F244" s="12">
        <v>0.16458333333333333</v>
      </c>
      <c r="G244" s="10">
        <v>5.347222222222222E-2</v>
      </c>
      <c r="H244" s="12">
        <v>7.1527777777777787E-2</v>
      </c>
      <c r="I244" s="11">
        <v>1.8131944444444443</v>
      </c>
      <c r="J244" s="10">
        <v>9.7905092592592599E-2</v>
      </c>
      <c r="K244" s="9" t="s">
        <v>1021</v>
      </c>
      <c r="L244" s="9" t="str">
        <f>K244&amp;COUNTIF($K$2:$K244,K244)</f>
        <v>University of Missouri Columbia1</v>
      </c>
      <c r="M244" s="9">
        <f t="shared" si="3"/>
        <v>243</v>
      </c>
    </row>
    <row r="245" spans="1:13" x14ac:dyDescent="0.35">
      <c r="A245" s="9">
        <v>283</v>
      </c>
      <c r="B245" s="9">
        <v>638</v>
      </c>
      <c r="C245" s="9" t="s">
        <v>526</v>
      </c>
      <c r="D245" s="9" t="s">
        <v>223</v>
      </c>
      <c r="E245" s="12">
        <v>0.5229166666666667</v>
      </c>
      <c r="F245" s="12">
        <v>0.24930555555555556</v>
      </c>
      <c r="G245" s="10">
        <v>5.4791666666666662E-2</v>
      </c>
      <c r="H245" s="12">
        <v>8.6805555555555566E-2</v>
      </c>
      <c r="I245" s="11">
        <v>1.7277777777777779</v>
      </c>
      <c r="J245" s="10">
        <v>9.7939814814814827E-2</v>
      </c>
      <c r="K245" s="9" t="s">
        <v>763</v>
      </c>
      <c r="L245" s="9" t="str">
        <f>K245&amp;COUNTIF($K$2:$K245,K245)</f>
        <v>Georgetown University Triathlon Team2</v>
      </c>
      <c r="M245" s="9">
        <f t="shared" si="3"/>
        <v>244</v>
      </c>
    </row>
    <row r="246" spans="1:13" x14ac:dyDescent="0.35">
      <c r="A246" s="9">
        <v>284</v>
      </c>
      <c r="B246" s="9">
        <v>314</v>
      </c>
      <c r="C246" s="9" t="s">
        <v>525</v>
      </c>
      <c r="D246" s="9" t="s">
        <v>223</v>
      </c>
      <c r="E246" s="12">
        <v>0.55138888888888882</v>
      </c>
      <c r="F246" s="12">
        <v>9.5833333333333326E-2</v>
      </c>
      <c r="G246" s="10">
        <v>5.7812499999999996E-2</v>
      </c>
      <c r="H246" s="12">
        <v>4.5138888888888888E-2</v>
      </c>
      <c r="I246" s="11">
        <v>1.7326388888888891</v>
      </c>
      <c r="J246" s="10">
        <v>9.825231481481482E-2</v>
      </c>
      <c r="K246" s="9" t="s">
        <v>20</v>
      </c>
      <c r="L246" s="9" t="str">
        <f>K246&amp;COUNTIF($K$2:$K246,K246)</f>
        <v>Liberty University11</v>
      </c>
      <c r="M246" s="9">
        <f t="shared" si="3"/>
        <v>245</v>
      </c>
    </row>
    <row r="247" spans="1:13" x14ac:dyDescent="0.35">
      <c r="A247" s="9">
        <v>285</v>
      </c>
      <c r="B247" s="9">
        <v>135</v>
      </c>
      <c r="C247" s="9" t="s">
        <v>524</v>
      </c>
      <c r="D247" s="9" t="s">
        <v>223</v>
      </c>
      <c r="E247" s="12">
        <v>0.52013888888888882</v>
      </c>
      <c r="F247" s="12">
        <v>0.15416666666666667</v>
      </c>
      <c r="G247" s="10">
        <v>5.545138888888889E-2</v>
      </c>
      <c r="H247" s="12">
        <v>4.7222222222222221E-2</v>
      </c>
      <c r="I247" s="11">
        <v>1.8555555555555554</v>
      </c>
      <c r="J247" s="10">
        <v>9.8437499999999997E-2</v>
      </c>
      <c r="K247" s="9" t="s">
        <v>39</v>
      </c>
      <c r="L247" s="9" t="str">
        <f>K247&amp;COUNTIF($K$2:$K247,K247)</f>
        <v>Columbia University Triathlon4</v>
      </c>
      <c r="M247" s="9">
        <f t="shared" si="3"/>
        <v>246</v>
      </c>
    </row>
    <row r="248" spans="1:13" x14ac:dyDescent="0.35">
      <c r="A248" s="9">
        <v>286</v>
      </c>
      <c r="B248" s="9">
        <v>17</v>
      </c>
      <c r="C248" s="9" t="s">
        <v>523</v>
      </c>
      <c r="D248" s="9" t="s">
        <v>223</v>
      </c>
      <c r="E248" s="12">
        <v>0.4597222222222222</v>
      </c>
      <c r="F248" s="12">
        <v>0.15069444444444444</v>
      </c>
      <c r="G248" s="10">
        <v>5.7303240740740745E-2</v>
      </c>
      <c r="H248" s="12">
        <v>0.17083333333333331</v>
      </c>
      <c r="I248" s="11">
        <v>1.6888888888888889</v>
      </c>
      <c r="J248" s="10">
        <v>9.8495370370370372E-2</v>
      </c>
      <c r="K248" s="9" t="s">
        <v>814</v>
      </c>
      <c r="L248" s="9" t="str">
        <f>K248&amp;COUNTIF($K$2:$K248,K248)</f>
        <v>Cincinnati2</v>
      </c>
      <c r="M248" s="9">
        <f t="shared" si="3"/>
        <v>247</v>
      </c>
    </row>
    <row r="249" spans="1:13" x14ac:dyDescent="0.35">
      <c r="A249" s="9">
        <v>287</v>
      </c>
      <c r="B249" s="9">
        <v>290</v>
      </c>
      <c r="C249" s="9" t="s">
        <v>522</v>
      </c>
      <c r="D249" s="9" t="s">
        <v>223</v>
      </c>
      <c r="E249" s="12">
        <v>0.5444444444444444</v>
      </c>
      <c r="F249" s="12">
        <v>0.14652777777777778</v>
      </c>
      <c r="G249" s="10">
        <v>5.5879629629629633E-2</v>
      </c>
      <c r="H249" s="12">
        <v>4.3750000000000004E-2</v>
      </c>
      <c r="I249" s="11">
        <v>1.8256944444444445</v>
      </c>
      <c r="J249" s="10">
        <v>9.857638888888888E-2</v>
      </c>
      <c r="K249" s="9" t="s">
        <v>147</v>
      </c>
      <c r="L249" s="9" t="str">
        <f>K249&amp;COUNTIF($K$2:$K249,K249)</f>
        <v>Fighting Illini Triathlon (University of Illinois)4</v>
      </c>
      <c r="M249" s="9">
        <f t="shared" si="3"/>
        <v>248</v>
      </c>
    </row>
    <row r="250" spans="1:13" x14ac:dyDescent="0.35">
      <c r="A250" s="9">
        <v>288</v>
      </c>
      <c r="B250" s="9">
        <v>492</v>
      </c>
      <c r="C250" s="9" t="s">
        <v>521</v>
      </c>
      <c r="D250" s="9" t="s">
        <v>223</v>
      </c>
      <c r="E250" s="12">
        <v>0.82638888888888884</v>
      </c>
      <c r="F250" s="12">
        <v>0.14583333333333334</v>
      </c>
      <c r="G250" s="10">
        <v>5.0474537037037033E-2</v>
      </c>
      <c r="H250" s="12">
        <v>4.0972222222222222E-2</v>
      </c>
      <c r="I250" s="11">
        <v>1.8743055555555557</v>
      </c>
      <c r="J250" s="10">
        <v>9.8634259259259269E-2</v>
      </c>
      <c r="K250" s="9" t="s">
        <v>196</v>
      </c>
      <c r="L250" s="9" t="str">
        <f>K250&amp;COUNTIF($K$2:$K250,K250)</f>
        <v>UNC-Chapel Hill Triathlon Club2</v>
      </c>
      <c r="M250" s="9">
        <f t="shared" si="3"/>
        <v>249</v>
      </c>
    </row>
    <row r="251" spans="1:13" x14ac:dyDescent="0.35">
      <c r="A251" s="9">
        <v>289</v>
      </c>
      <c r="B251" s="9">
        <v>552</v>
      </c>
      <c r="C251" s="9" t="s">
        <v>520</v>
      </c>
      <c r="D251" s="9" t="s">
        <v>223</v>
      </c>
      <c r="E251" s="12">
        <v>0.6694444444444444</v>
      </c>
      <c r="F251" s="12">
        <v>0.13333333333333333</v>
      </c>
      <c r="G251" s="10">
        <v>5.4976851851851853E-2</v>
      </c>
      <c r="H251" s="12">
        <v>3.125E-2</v>
      </c>
      <c r="I251" s="11">
        <v>1.784027777777778</v>
      </c>
      <c r="J251" s="10">
        <v>9.8645833333333335E-2</v>
      </c>
      <c r="K251" s="9" t="s">
        <v>972</v>
      </c>
      <c r="L251" s="9" t="str">
        <f>K251&amp;COUNTIF($K$2:$K251,K251)</f>
        <v>UVA Triathlon Club1</v>
      </c>
      <c r="M251" s="9">
        <f t="shared" si="3"/>
        <v>250</v>
      </c>
    </row>
    <row r="252" spans="1:13" x14ac:dyDescent="0.35">
      <c r="A252" s="9">
        <v>290</v>
      </c>
      <c r="B252" s="9">
        <v>197</v>
      </c>
      <c r="C252" s="9" t="s">
        <v>519</v>
      </c>
      <c r="D252" s="9" t="s">
        <v>223</v>
      </c>
      <c r="E252" s="12">
        <v>0.53611111111111109</v>
      </c>
      <c r="F252" s="12">
        <v>0.13194444444444445</v>
      </c>
      <c r="G252" s="10">
        <v>5.9189814814814813E-2</v>
      </c>
      <c r="H252" s="12">
        <v>5.486111111111111E-2</v>
      </c>
      <c r="I252" s="11">
        <v>1.6444444444444446</v>
      </c>
      <c r="J252" s="10">
        <v>9.8668981481481469E-2</v>
      </c>
      <c r="K252" s="9" t="s">
        <v>33</v>
      </c>
      <c r="L252" s="9" t="str">
        <f>K252&amp;COUNTIF($K$2:$K252,K252)</f>
        <v>UCLA Triathlon4</v>
      </c>
      <c r="M252" s="9">
        <f t="shared" si="3"/>
        <v>251</v>
      </c>
    </row>
    <row r="253" spans="1:13" x14ac:dyDescent="0.35">
      <c r="A253" s="9">
        <v>291</v>
      </c>
      <c r="B253" s="9">
        <v>192</v>
      </c>
      <c r="C253" s="9" t="s">
        <v>518</v>
      </c>
      <c r="D253" s="9" t="s">
        <v>223</v>
      </c>
      <c r="E253" s="12">
        <v>0.56388888888888888</v>
      </c>
      <c r="F253" s="12">
        <v>9.7916666666666666E-2</v>
      </c>
      <c r="G253" s="10">
        <v>5.3263888888888888E-2</v>
      </c>
      <c r="H253" s="12">
        <v>5.0694444444444452E-2</v>
      </c>
      <c r="I253" s="11">
        <v>2.0124999999999997</v>
      </c>
      <c r="J253" s="10">
        <v>9.8703703703703696E-2</v>
      </c>
      <c r="K253" s="9" t="s">
        <v>25</v>
      </c>
      <c r="L253" s="9" t="str">
        <f>K253&amp;COUNTIF($K$2:$K253,K253)</f>
        <v>Cal Triathlon (University of California, Berkeley)13</v>
      </c>
      <c r="M253" s="9">
        <f t="shared" si="3"/>
        <v>252</v>
      </c>
    </row>
    <row r="254" spans="1:13" x14ac:dyDescent="0.35">
      <c r="A254" s="9">
        <v>292</v>
      </c>
      <c r="B254" s="9">
        <v>177</v>
      </c>
      <c r="C254" s="9" t="s">
        <v>517</v>
      </c>
      <c r="D254" s="9" t="s">
        <v>223</v>
      </c>
      <c r="E254" s="12">
        <v>0.63055555555555554</v>
      </c>
      <c r="F254" s="12">
        <v>0.21805555555555556</v>
      </c>
      <c r="G254" s="10">
        <v>5.4745370370370368E-2</v>
      </c>
      <c r="H254" s="12">
        <v>6.25E-2</v>
      </c>
      <c r="I254" s="11">
        <v>1.7354166666666666</v>
      </c>
      <c r="J254" s="10">
        <v>9.8877314814814821E-2</v>
      </c>
      <c r="K254" s="9" t="s">
        <v>748</v>
      </c>
      <c r="L254" s="9" t="str">
        <f>K254&amp;COUNTIF($K$2:$K254,K254)</f>
        <v>Texas Triathlon (University of Texas at Austin)2</v>
      </c>
      <c r="M254" s="9">
        <f t="shared" si="3"/>
        <v>253</v>
      </c>
    </row>
    <row r="255" spans="1:13" x14ac:dyDescent="0.35">
      <c r="A255" s="9">
        <v>293</v>
      </c>
      <c r="B255" s="9">
        <v>266</v>
      </c>
      <c r="C255" s="9" t="s">
        <v>516</v>
      </c>
      <c r="D255" s="9" t="s">
        <v>223</v>
      </c>
      <c r="J255" s="10">
        <v>9.8888888888888873E-2</v>
      </c>
      <c r="K255" s="9" t="s">
        <v>15</v>
      </c>
      <c r="L255" s="9" t="str">
        <f>K255&amp;COUNTIF($K$2:$K255,K255)</f>
        <v>Colorado State University Triathlon Club10</v>
      </c>
      <c r="M255" s="9">
        <f t="shared" si="3"/>
        <v>254</v>
      </c>
    </row>
    <row r="256" spans="1:13" x14ac:dyDescent="0.35">
      <c r="A256" s="9">
        <v>295</v>
      </c>
      <c r="B256" s="9">
        <v>191</v>
      </c>
      <c r="C256" s="9" t="s">
        <v>515</v>
      </c>
      <c r="D256" s="9" t="s">
        <v>223</v>
      </c>
      <c r="E256" s="12">
        <v>0.54652777777777783</v>
      </c>
      <c r="F256" s="12">
        <v>0.13125000000000001</v>
      </c>
      <c r="G256" s="10">
        <v>5.8969907407407408E-2</v>
      </c>
      <c r="H256" s="12">
        <v>5.8333333333333327E-2</v>
      </c>
      <c r="I256" s="11">
        <v>1.6611111111111112</v>
      </c>
      <c r="J256" s="10">
        <v>9.8946759259259262E-2</v>
      </c>
      <c r="K256" s="9" t="s">
        <v>25</v>
      </c>
      <c r="L256" s="9" t="str">
        <f>K256&amp;COUNTIF($K$2:$K256,K256)</f>
        <v>Cal Triathlon (University of California, Berkeley)14</v>
      </c>
      <c r="M256" s="9">
        <f t="shared" si="3"/>
        <v>255</v>
      </c>
    </row>
    <row r="257" spans="1:13" x14ac:dyDescent="0.35">
      <c r="A257" s="9">
        <v>296</v>
      </c>
      <c r="B257" s="9">
        <v>52</v>
      </c>
      <c r="C257" s="9" t="s">
        <v>514</v>
      </c>
      <c r="D257" s="9" t="s">
        <v>223</v>
      </c>
      <c r="E257" s="12">
        <v>0.4069444444444445</v>
      </c>
      <c r="F257" s="12">
        <v>0.11597222222222221</v>
      </c>
      <c r="G257" s="10">
        <v>5.9363425925925924E-2</v>
      </c>
      <c r="H257" s="12">
        <v>4.7916666666666663E-2</v>
      </c>
      <c r="I257" s="11">
        <v>1.8048611111111112</v>
      </c>
      <c r="J257" s="10">
        <v>9.8993055555555556E-2</v>
      </c>
      <c r="K257" s="9" t="s">
        <v>1089</v>
      </c>
      <c r="L257" s="9" t="str">
        <f>K257&amp;COUNTIF($K$2:$K257,K257)</f>
        <v>North Carolina State University1</v>
      </c>
      <c r="M257" s="9">
        <f t="shared" si="3"/>
        <v>256</v>
      </c>
    </row>
    <row r="258" spans="1:13" x14ac:dyDescent="0.35">
      <c r="A258" s="9">
        <v>299</v>
      </c>
      <c r="B258" s="9">
        <v>248</v>
      </c>
      <c r="C258" s="9" t="s">
        <v>513</v>
      </c>
      <c r="D258" s="9" t="s">
        <v>223</v>
      </c>
      <c r="E258" s="12">
        <v>0.72152777777777777</v>
      </c>
      <c r="F258" s="12">
        <v>0.10902777777777778</v>
      </c>
      <c r="G258" s="10">
        <v>5.6481481481481487E-2</v>
      </c>
      <c r="H258" s="12">
        <v>4.2361111111111106E-2</v>
      </c>
      <c r="I258" s="11">
        <v>1.6868055555555557</v>
      </c>
      <c r="J258" s="10">
        <v>9.9178240740740733E-2</v>
      </c>
      <c r="K258" s="9" t="s">
        <v>25</v>
      </c>
      <c r="L258" s="9" t="str">
        <f>K258&amp;COUNTIF($K$2:$K258,K258)</f>
        <v>Cal Triathlon (University of California, Berkeley)15</v>
      </c>
      <c r="M258" s="9">
        <f t="shared" si="3"/>
        <v>257</v>
      </c>
    </row>
    <row r="259" spans="1:13" x14ac:dyDescent="0.35">
      <c r="A259" s="9">
        <v>300</v>
      </c>
      <c r="B259" s="9">
        <v>459</v>
      </c>
      <c r="C259" s="9" t="s">
        <v>512</v>
      </c>
      <c r="D259" s="9" t="s">
        <v>223</v>
      </c>
      <c r="E259" s="12">
        <v>0.24444444444444446</v>
      </c>
      <c r="F259" s="12">
        <v>0.16041666666666668</v>
      </c>
      <c r="G259" s="10">
        <v>5.4027777777777779E-2</v>
      </c>
      <c r="H259" s="12">
        <v>5.9722222222222225E-2</v>
      </c>
      <c r="I259" s="11">
        <v>2.2444444444444445</v>
      </c>
      <c r="J259" s="10">
        <v>9.9201388888888895E-2</v>
      </c>
      <c r="K259" s="9" t="s">
        <v>57</v>
      </c>
      <c r="L259" s="9" t="str">
        <f>K259&amp;COUNTIF($K$2:$K259,K259)</f>
        <v>Triclones (Iowa State University)8</v>
      </c>
      <c r="M259" s="9">
        <f t="shared" si="3"/>
        <v>258</v>
      </c>
    </row>
    <row r="260" spans="1:13" x14ac:dyDescent="0.35">
      <c r="A260" s="9">
        <v>301</v>
      </c>
      <c r="B260" s="9">
        <v>328</v>
      </c>
      <c r="C260" s="9" t="s">
        <v>511</v>
      </c>
      <c r="D260" s="9" t="s">
        <v>223</v>
      </c>
      <c r="E260" s="12">
        <v>0.47500000000000003</v>
      </c>
      <c r="F260" s="12">
        <v>0.15486111111111112</v>
      </c>
      <c r="G260" s="10">
        <v>5.635416666666667E-2</v>
      </c>
      <c r="H260" s="12">
        <v>8.6111111111111124E-2</v>
      </c>
      <c r="I260" s="11">
        <v>1.8597222222222223</v>
      </c>
      <c r="J260" s="10">
        <v>9.930555555555555E-2</v>
      </c>
      <c r="K260" s="9" t="s">
        <v>813</v>
      </c>
      <c r="L260" s="9" t="str">
        <f>K260&amp;COUNTIF($K$2:$K260,K260)</f>
        <v>Montana State Triathlon Club1</v>
      </c>
      <c r="M260" s="9">
        <f t="shared" ref="M260:M323" si="4">M259+1</f>
        <v>259</v>
      </c>
    </row>
    <row r="261" spans="1:13" x14ac:dyDescent="0.35">
      <c r="A261" s="9">
        <v>303</v>
      </c>
      <c r="B261" s="9">
        <v>467</v>
      </c>
      <c r="C261" s="9" t="s">
        <v>510</v>
      </c>
      <c r="D261" s="9" t="s">
        <v>223</v>
      </c>
      <c r="E261" s="12">
        <v>0.73749999999999993</v>
      </c>
      <c r="F261" s="12">
        <v>0.15555555555555556</v>
      </c>
      <c r="G261" s="10">
        <v>5.5428240740740743E-2</v>
      </c>
      <c r="H261" s="12">
        <v>4.7916666666666663E-2</v>
      </c>
      <c r="I261" s="11">
        <v>1.6958333333333335</v>
      </c>
      <c r="J261" s="10">
        <v>9.9398148148148138E-2</v>
      </c>
      <c r="K261" s="9" t="s">
        <v>112</v>
      </c>
      <c r="L261" s="9" t="str">
        <f>K261&amp;COUNTIF($K$2:$K261,K261)</f>
        <v>UC San Diego Triathlon Team (University of California, San Diego)7</v>
      </c>
      <c r="M261" s="9">
        <f t="shared" si="4"/>
        <v>260</v>
      </c>
    </row>
    <row r="262" spans="1:13" x14ac:dyDescent="0.35">
      <c r="A262" s="9">
        <v>305</v>
      </c>
      <c r="B262" s="9">
        <v>180</v>
      </c>
      <c r="C262" s="9" t="s">
        <v>509</v>
      </c>
      <c r="D262" s="9" t="s">
        <v>223</v>
      </c>
      <c r="E262" s="12">
        <v>0.50694444444444442</v>
      </c>
      <c r="F262" s="12">
        <v>0.14652777777777778</v>
      </c>
      <c r="G262" s="10">
        <v>5.6770833333333333E-2</v>
      </c>
      <c r="H262" s="12">
        <v>5.5555555555555552E-2</v>
      </c>
      <c r="I262" s="11">
        <v>1.8569444444444445</v>
      </c>
      <c r="J262" s="10">
        <v>9.9560185185185182E-2</v>
      </c>
      <c r="K262" s="9" t="s">
        <v>106</v>
      </c>
      <c r="L262" s="9" t="str">
        <f>K262&amp;COUNTIF($K$2:$K262,K262)</f>
        <v>Texas A&amp;M Triathlon Team7</v>
      </c>
      <c r="M262" s="9">
        <f t="shared" si="4"/>
        <v>261</v>
      </c>
    </row>
    <row r="263" spans="1:13" x14ac:dyDescent="0.35">
      <c r="A263" s="9">
        <v>306</v>
      </c>
      <c r="B263" s="9">
        <v>543</v>
      </c>
      <c r="C263" s="9" t="s">
        <v>508</v>
      </c>
      <c r="D263" s="9" t="s">
        <v>223</v>
      </c>
      <c r="E263" s="12">
        <v>0.47847222222222219</v>
      </c>
      <c r="F263" s="12">
        <v>0.10972222222222222</v>
      </c>
      <c r="G263" s="10">
        <v>5.7812499999999996E-2</v>
      </c>
      <c r="H263" s="12">
        <v>4.8611111111111112E-2</v>
      </c>
      <c r="I263" s="11">
        <v>1.8666666666666665</v>
      </c>
      <c r="J263" s="10">
        <v>9.9560185185185182E-2</v>
      </c>
      <c r="K263" s="9" t="s">
        <v>149</v>
      </c>
      <c r="L263" s="9" t="str">
        <f>K263&amp;COUNTIF($K$2:$K263,K263)</f>
        <v>USC Triathlon (University of Southern California)4</v>
      </c>
      <c r="M263" s="9">
        <f t="shared" si="4"/>
        <v>262</v>
      </c>
    </row>
    <row r="264" spans="1:13" x14ac:dyDescent="0.35">
      <c r="A264" s="9">
        <v>307</v>
      </c>
      <c r="B264" s="9">
        <v>519</v>
      </c>
      <c r="C264" s="9" t="s">
        <v>507</v>
      </c>
      <c r="D264" s="9" t="s">
        <v>223</v>
      </c>
      <c r="E264" s="12">
        <v>0.6020833333333333</v>
      </c>
      <c r="F264" s="12">
        <v>0.16597222222222222</v>
      </c>
      <c r="G264" s="10">
        <v>5.4976851851851853E-2</v>
      </c>
      <c r="H264" s="12">
        <v>9.0277777777777776E-2</v>
      </c>
      <c r="I264" s="11">
        <v>1.8229166666666667</v>
      </c>
      <c r="J264" s="10">
        <v>9.9687499999999998E-2</v>
      </c>
      <c r="K264" s="9" t="s">
        <v>75</v>
      </c>
      <c r="L264" s="9" t="str">
        <f>K264&amp;COUNTIF($K$2:$K264,K264)</f>
        <v>University of Michigan Triathlon Club7</v>
      </c>
      <c r="M264" s="9">
        <f t="shared" si="4"/>
        <v>263</v>
      </c>
    </row>
    <row r="265" spans="1:13" x14ac:dyDescent="0.35">
      <c r="A265" s="9">
        <v>308</v>
      </c>
      <c r="B265" s="9">
        <v>578</v>
      </c>
      <c r="C265" s="9" t="s">
        <v>506</v>
      </c>
      <c r="D265" s="9" t="s">
        <v>223</v>
      </c>
      <c r="E265" s="12">
        <v>0.49305555555555558</v>
      </c>
      <c r="F265" s="12">
        <v>0.12430555555555556</v>
      </c>
      <c r="G265" s="10">
        <v>5.7708333333333334E-2</v>
      </c>
      <c r="H265" s="12">
        <v>7.8472222222222221E-2</v>
      </c>
      <c r="I265" s="11">
        <v>1.8263888888888891</v>
      </c>
      <c r="J265" s="10">
        <v>9.9780092592592587E-2</v>
      </c>
      <c r="K265" s="9" t="s">
        <v>78</v>
      </c>
      <c r="L265" s="9" t="str">
        <f>K265&amp;COUNTIF($K$2:$K265,K265)</f>
        <v>Wisconsin Triathlon Team (University of Wisconsin, Madison)5</v>
      </c>
      <c r="M265" s="9">
        <f t="shared" si="4"/>
        <v>264</v>
      </c>
    </row>
    <row r="266" spans="1:13" x14ac:dyDescent="0.35">
      <c r="A266" s="9">
        <v>309</v>
      </c>
      <c r="B266" s="9">
        <v>525</v>
      </c>
      <c r="C266" s="9" t="s">
        <v>505</v>
      </c>
      <c r="D266" s="9" t="s">
        <v>223</v>
      </c>
      <c r="E266" s="12">
        <v>0.8305555555555556</v>
      </c>
      <c r="F266" s="12">
        <v>0.12430555555555556</v>
      </c>
      <c r="G266" s="10">
        <v>5.5717592592592596E-2</v>
      </c>
      <c r="H266" s="12">
        <v>7.7083333333333337E-2</v>
      </c>
      <c r="I266" s="11">
        <v>1.6111111111111109</v>
      </c>
      <c r="J266" s="10">
        <v>9.9803240740740748E-2</v>
      </c>
      <c r="K266" s="9" t="s">
        <v>75</v>
      </c>
      <c r="L266" s="9" t="str">
        <f>K266&amp;COUNTIF($K$2:$K266,K266)</f>
        <v>University of Michigan Triathlon Club8</v>
      </c>
      <c r="M266" s="9">
        <f t="shared" si="4"/>
        <v>265</v>
      </c>
    </row>
    <row r="267" spans="1:13" x14ac:dyDescent="0.35">
      <c r="A267" s="9">
        <v>312</v>
      </c>
      <c r="B267" s="9">
        <v>563</v>
      </c>
      <c r="C267" s="9" t="s">
        <v>504</v>
      </c>
      <c r="D267" s="9" t="s">
        <v>223</v>
      </c>
      <c r="E267" s="12">
        <v>0.4597222222222222</v>
      </c>
      <c r="F267" s="12">
        <v>0.18194444444444444</v>
      </c>
      <c r="G267" s="10">
        <v>5.6273148148148149E-2</v>
      </c>
      <c r="H267" s="12">
        <v>5.7638888888888885E-2</v>
      </c>
      <c r="I267" s="11">
        <v>1.9368055555555557</v>
      </c>
      <c r="J267" s="10">
        <v>0.10024305555555556</v>
      </c>
      <c r="K267" s="9" t="s">
        <v>751</v>
      </c>
      <c r="L267" s="9" t="str">
        <f>K267&amp;COUNTIF($K$2:$K267,K267)</f>
        <v>Virginia Tech Triathlon Club6</v>
      </c>
      <c r="M267" s="9">
        <f t="shared" si="4"/>
        <v>266</v>
      </c>
    </row>
    <row r="268" spans="1:13" x14ac:dyDescent="0.35">
      <c r="A268" s="9">
        <v>313</v>
      </c>
      <c r="B268" s="9">
        <v>474</v>
      </c>
      <c r="C268" s="9" t="s">
        <v>503</v>
      </c>
      <c r="D268" s="9" t="s">
        <v>223</v>
      </c>
      <c r="E268" s="12">
        <v>0.62777777777777777</v>
      </c>
      <c r="F268" s="12">
        <v>0.14097222222222222</v>
      </c>
      <c r="G268" s="10">
        <v>5.4675925925925926E-2</v>
      </c>
      <c r="H268" s="12">
        <v>0.10277777777777779</v>
      </c>
      <c r="I268" s="11">
        <v>1.8611111111111109</v>
      </c>
      <c r="J268" s="10">
        <v>0.10025462962962962</v>
      </c>
      <c r="K268" s="9" t="s">
        <v>112</v>
      </c>
      <c r="L268" s="9" t="str">
        <f>K268&amp;COUNTIF($K$2:$K268,K268)</f>
        <v>UC San Diego Triathlon Team (University of California, San Diego)8</v>
      </c>
      <c r="M268" s="9">
        <f t="shared" si="4"/>
        <v>267</v>
      </c>
    </row>
    <row r="269" spans="1:13" x14ac:dyDescent="0.35">
      <c r="A269" s="9">
        <v>315</v>
      </c>
      <c r="B269" s="9">
        <v>582</v>
      </c>
      <c r="C269" s="9" t="s">
        <v>502</v>
      </c>
      <c r="D269" s="9" t="s">
        <v>223</v>
      </c>
      <c r="E269" s="12">
        <v>0.56388888888888888</v>
      </c>
      <c r="F269" s="12">
        <v>0.21805555555555556</v>
      </c>
      <c r="G269" s="10">
        <v>5.2650462962962961E-2</v>
      </c>
      <c r="H269" s="12">
        <v>7.7777777777777779E-2</v>
      </c>
      <c r="I269" s="11">
        <v>2.0020833333333332</v>
      </c>
      <c r="J269" s="10">
        <v>0.10038194444444444</v>
      </c>
      <c r="K269" s="9" t="s">
        <v>78</v>
      </c>
      <c r="L269" s="9" t="str">
        <f>K269&amp;COUNTIF($K$2:$K269,K269)</f>
        <v>Wisconsin Triathlon Team (University of Wisconsin, Madison)6</v>
      </c>
      <c r="M269" s="9">
        <f t="shared" si="4"/>
        <v>268</v>
      </c>
    </row>
    <row r="270" spans="1:13" x14ac:dyDescent="0.35">
      <c r="A270" s="9">
        <v>317</v>
      </c>
      <c r="B270" s="9">
        <v>42</v>
      </c>
      <c r="C270" s="9" t="s">
        <v>501</v>
      </c>
      <c r="D270" s="9" t="s">
        <v>223</v>
      </c>
      <c r="E270" s="12">
        <v>0.44166666666666665</v>
      </c>
      <c r="F270" s="12">
        <v>0.12638888888888888</v>
      </c>
      <c r="G270" s="10">
        <v>5.9189814814814813E-2</v>
      </c>
      <c r="H270" s="12">
        <v>0.10902777777777778</v>
      </c>
      <c r="I270" s="11">
        <v>1.7951388888888891</v>
      </c>
      <c r="J270" s="10">
        <v>0.1004050925925926</v>
      </c>
      <c r="K270" s="9" t="s">
        <v>75</v>
      </c>
      <c r="L270" s="9" t="str">
        <f>K270&amp;COUNTIF($K$2:$K270,K270)</f>
        <v>University of Michigan Triathlon Club9</v>
      </c>
      <c r="M270" s="9">
        <f t="shared" si="4"/>
        <v>269</v>
      </c>
    </row>
    <row r="271" spans="1:13" x14ac:dyDescent="0.35">
      <c r="A271" s="9">
        <v>319</v>
      </c>
      <c r="B271" s="9">
        <v>343</v>
      </c>
      <c r="C271" s="9" t="s">
        <v>500</v>
      </c>
      <c r="D271" s="9" t="s">
        <v>223</v>
      </c>
      <c r="E271" s="12">
        <v>0.52638888888888891</v>
      </c>
      <c r="F271" s="12">
        <v>0.14861111111111111</v>
      </c>
      <c r="G271" s="10">
        <v>5.0543981481481481E-2</v>
      </c>
      <c r="H271" s="12">
        <v>5.1388888888888894E-2</v>
      </c>
      <c r="I271" s="11">
        <v>2.2680555555555553</v>
      </c>
      <c r="J271" s="10">
        <v>0.10048611111111111</v>
      </c>
      <c r="K271" s="9" t="s">
        <v>749</v>
      </c>
      <c r="L271" s="9" t="str">
        <f>K271&amp;COUNTIF($K$2:$K271,K271)</f>
        <v>MSU Triathlon Club (Michigan State University)4</v>
      </c>
      <c r="M271" s="9">
        <f t="shared" si="4"/>
        <v>270</v>
      </c>
    </row>
    <row r="272" spans="1:13" x14ac:dyDescent="0.35">
      <c r="A272" s="9">
        <v>321</v>
      </c>
      <c r="B272" s="9">
        <v>544</v>
      </c>
      <c r="C272" s="9" t="s">
        <v>499</v>
      </c>
      <c r="D272" s="9" t="s">
        <v>223</v>
      </c>
      <c r="E272" s="12">
        <v>0.54166666666666663</v>
      </c>
      <c r="F272" s="12">
        <v>9.7222222222222224E-2</v>
      </c>
      <c r="G272" s="10">
        <v>5.9317129629629629E-2</v>
      </c>
      <c r="H272" s="12">
        <v>3.4722222222222224E-2</v>
      </c>
      <c r="I272" s="11">
        <v>1.8006944444444446</v>
      </c>
      <c r="J272" s="10">
        <v>0.10059027777777778</v>
      </c>
      <c r="K272" s="9" t="s">
        <v>149</v>
      </c>
      <c r="L272" s="9" t="str">
        <f>K272&amp;COUNTIF($K$2:$K272,K272)</f>
        <v>USC Triathlon (University of Southern California)5</v>
      </c>
      <c r="M272" s="9">
        <f t="shared" si="4"/>
        <v>271</v>
      </c>
    </row>
    <row r="273" spans="1:13" x14ac:dyDescent="0.35">
      <c r="A273" s="9">
        <v>322</v>
      </c>
      <c r="B273" s="9">
        <v>458</v>
      </c>
      <c r="C273" s="9" t="s">
        <v>498</v>
      </c>
      <c r="D273" s="9" t="s">
        <v>223</v>
      </c>
      <c r="G273" s="10">
        <v>5.8240740740740739E-2</v>
      </c>
      <c r="H273" s="12">
        <v>6.1111111111111116E-2</v>
      </c>
      <c r="I273" s="11">
        <v>1.6638888888888888</v>
      </c>
      <c r="J273" s="10">
        <v>0.10089120370370371</v>
      </c>
      <c r="K273" s="9" t="s">
        <v>45</v>
      </c>
      <c r="L273" s="9" t="str">
        <f>K273&amp;COUNTIF($K$2:$K273,K273)</f>
        <v>TriCats (University of Arizona)8</v>
      </c>
      <c r="M273" s="9">
        <f t="shared" si="4"/>
        <v>272</v>
      </c>
    </row>
    <row r="274" spans="1:13" x14ac:dyDescent="0.35">
      <c r="A274" s="9">
        <v>325</v>
      </c>
      <c r="B274" s="9">
        <v>435</v>
      </c>
      <c r="C274" s="9" t="s">
        <v>497</v>
      </c>
      <c r="D274" s="9" t="s">
        <v>223</v>
      </c>
      <c r="E274" s="12">
        <v>0.47222222222222227</v>
      </c>
      <c r="F274" s="12">
        <v>0.125</v>
      </c>
      <c r="G274" s="10">
        <v>5.4872685185185184E-2</v>
      </c>
      <c r="H274" s="12">
        <v>5.0694444444444452E-2</v>
      </c>
      <c r="I274" s="11">
        <v>2.120138888888889</v>
      </c>
      <c r="J274" s="10">
        <v>0.10103009259259259</v>
      </c>
      <c r="K274" s="9" t="s">
        <v>106</v>
      </c>
      <c r="L274" s="9" t="str">
        <f>K274&amp;COUNTIF($K$2:$K274,K274)</f>
        <v>Texas A&amp;M Triathlon Team8</v>
      </c>
      <c r="M274" s="9">
        <f t="shared" si="4"/>
        <v>273</v>
      </c>
    </row>
    <row r="275" spans="1:13" x14ac:dyDescent="0.35">
      <c r="A275" s="9">
        <v>327</v>
      </c>
      <c r="B275" s="9">
        <v>210</v>
      </c>
      <c r="C275" s="9" t="s">
        <v>496</v>
      </c>
      <c r="D275" s="9" t="s">
        <v>223</v>
      </c>
      <c r="E275" s="12">
        <v>0.42291666666666666</v>
      </c>
      <c r="F275" s="12">
        <v>0.11180555555555556</v>
      </c>
      <c r="G275" s="10">
        <v>5.8553240740740746E-2</v>
      </c>
      <c r="H275" s="12">
        <v>4.6527777777777779E-2</v>
      </c>
      <c r="I275" s="11">
        <v>1.971527777777778</v>
      </c>
      <c r="J275" s="10">
        <v>0.10114583333333334</v>
      </c>
      <c r="K275" s="9" t="s">
        <v>751</v>
      </c>
      <c r="L275" s="9" t="str">
        <f>K275&amp;COUNTIF($K$2:$K275,K275)</f>
        <v>Virginia Tech Triathlon Club7</v>
      </c>
      <c r="M275" s="9">
        <f t="shared" si="4"/>
        <v>274</v>
      </c>
    </row>
    <row r="276" spans="1:13" x14ac:dyDescent="0.35">
      <c r="A276" s="9">
        <v>328</v>
      </c>
      <c r="B276" s="9">
        <v>539</v>
      </c>
      <c r="C276" s="9" t="s">
        <v>495</v>
      </c>
      <c r="D276" s="9" t="s">
        <v>223</v>
      </c>
      <c r="E276" s="12">
        <v>0.57291666666666663</v>
      </c>
      <c r="F276" s="12">
        <v>0.20416666666666669</v>
      </c>
      <c r="G276" s="10">
        <v>5.8807870370370365E-2</v>
      </c>
      <c r="H276" s="12">
        <v>8.0555555555555561E-2</v>
      </c>
      <c r="I276" s="11">
        <v>1.6888888888888889</v>
      </c>
      <c r="J276" s="10">
        <v>0.10128472222222222</v>
      </c>
      <c r="K276" s="9" t="s">
        <v>149</v>
      </c>
      <c r="L276" s="9" t="str">
        <f>K276&amp;COUNTIF($K$2:$K276,K276)</f>
        <v>USC Triathlon (University of Southern California)6</v>
      </c>
      <c r="M276" s="9">
        <f t="shared" si="4"/>
        <v>275</v>
      </c>
    </row>
    <row r="277" spans="1:13" x14ac:dyDescent="0.35">
      <c r="A277" s="9">
        <v>329</v>
      </c>
      <c r="B277" s="9">
        <v>240</v>
      </c>
      <c r="C277" s="9" t="s">
        <v>494</v>
      </c>
      <c r="D277" s="9" t="s">
        <v>223</v>
      </c>
      <c r="E277" s="12">
        <v>0.68888888888888899</v>
      </c>
      <c r="F277" s="12">
        <v>0.14930555555555555</v>
      </c>
      <c r="G277" s="10">
        <v>5.6273148148148149E-2</v>
      </c>
      <c r="H277" s="12">
        <v>5.2083333333333336E-2</v>
      </c>
      <c r="I277" s="11">
        <v>1.8131944444444443</v>
      </c>
      <c r="J277" s="10">
        <v>0.1013425925925926</v>
      </c>
      <c r="K277" s="9" t="s">
        <v>842</v>
      </c>
      <c r="L277" s="9" t="str">
        <f>K277&amp;COUNTIF($K$2:$K277,K277)</f>
        <v>Boston University Triathlon Team3</v>
      </c>
      <c r="M277" s="9">
        <f t="shared" si="4"/>
        <v>276</v>
      </c>
    </row>
    <row r="278" spans="1:13" x14ac:dyDescent="0.35">
      <c r="A278" s="9">
        <v>330</v>
      </c>
      <c r="B278" s="9">
        <v>535</v>
      </c>
      <c r="C278" s="9" t="s">
        <v>493</v>
      </c>
      <c r="D278" s="9" t="s">
        <v>223</v>
      </c>
      <c r="E278" s="12">
        <v>0.625</v>
      </c>
      <c r="F278" s="12">
        <v>0.15555555555555556</v>
      </c>
      <c r="G278" s="10">
        <v>5.6006944444444449E-2</v>
      </c>
      <c r="H278" s="12">
        <v>9.5138888888888884E-2</v>
      </c>
      <c r="I278" s="11">
        <v>1.8451388888888889</v>
      </c>
      <c r="J278" s="10">
        <v>0.10137731481481482</v>
      </c>
      <c r="K278" s="9" t="s">
        <v>809</v>
      </c>
      <c r="L278" s="9" t="str">
        <f>K278&amp;COUNTIF($K$2:$K278,K278)</f>
        <v>University of Notre Dame Triathlon1</v>
      </c>
      <c r="M278" s="9">
        <f t="shared" si="4"/>
        <v>277</v>
      </c>
    </row>
    <row r="279" spans="1:13" x14ac:dyDescent="0.35">
      <c r="A279" s="9">
        <v>331</v>
      </c>
      <c r="B279" s="9">
        <v>528</v>
      </c>
      <c r="C279" s="9" t="s">
        <v>492</v>
      </c>
      <c r="D279" s="9" t="s">
        <v>223</v>
      </c>
      <c r="J279" s="10">
        <v>0.10148148148148149</v>
      </c>
      <c r="K279" s="9" t="s">
        <v>75</v>
      </c>
      <c r="L279" s="9" t="str">
        <f>K279&amp;COUNTIF($K$2:$K279,K279)</f>
        <v>University of Michigan Triathlon Club10</v>
      </c>
      <c r="M279" s="9">
        <f t="shared" si="4"/>
        <v>278</v>
      </c>
    </row>
    <row r="280" spans="1:13" x14ac:dyDescent="0.35">
      <c r="A280" s="9">
        <v>332</v>
      </c>
      <c r="B280" s="9">
        <v>206</v>
      </c>
      <c r="C280" s="9" t="s">
        <v>491</v>
      </c>
      <c r="D280" s="9" t="s">
        <v>223</v>
      </c>
      <c r="E280" s="12">
        <v>0.64166666666666672</v>
      </c>
      <c r="F280" s="12">
        <v>9.5833333333333326E-2</v>
      </c>
      <c r="G280" s="10">
        <v>5.5983796296296295E-2</v>
      </c>
      <c r="H280" s="12">
        <v>7.7777777777777779E-2</v>
      </c>
      <c r="I280" s="11">
        <v>1.9208333333333334</v>
      </c>
      <c r="J280" s="10">
        <v>0.10160879629629631</v>
      </c>
      <c r="K280" s="9" t="s">
        <v>7</v>
      </c>
      <c r="L280" s="9" t="str">
        <f>K280&amp;COUNTIF($K$2:$K280,K280)</f>
        <v>CU Triathlon Team (University of Colorado, Boulder)13</v>
      </c>
      <c r="M280" s="9">
        <f t="shared" si="4"/>
        <v>279</v>
      </c>
    </row>
    <row r="281" spans="1:13" x14ac:dyDescent="0.35">
      <c r="A281" s="9">
        <v>333</v>
      </c>
      <c r="B281" s="9">
        <v>224</v>
      </c>
      <c r="C281" s="9" t="s">
        <v>490</v>
      </c>
      <c r="D281" s="9" t="s">
        <v>223</v>
      </c>
      <c r="E281" s="12">
        <v>0.66180555555555554</v>
      </c>
      <c r="F281" s="12">
        <v>0.24930555555555556</v>
      </c>
      <c r="G281" s="10">
        <v>5.3124999999999999E-2</v>
      </c>
      <c r="H281" s="12">
        <v>8.4027777777777771E-2</v>
      </c>
      <c r="I281" s="11">
        <v>1.9131944444444444</v>
      </c>
      <c r="J281" s="10">
        <v>0.10160879629629631</v>
      </c>
      <c r="K281" s="9" t="s">
        <v>800</v>
      </c>
      <c r="L281" s="9" t="str">
        <f>K281&amp;COUNTIF($K$2:$K281,K281)</f>
        <v>Alabama Triathletes (University of Alabama)1</v>
      </c>
      <c r="M281" s="9">
        <f t="shared" si="4"/>
        <v>280</v>
      </c>
    </row>
    <row r="282" spans="1:13" x14ac:dyDescent="0.35">
      <c r="A282" s="9">
        <v>334</v>
      </c>
      <c r="B282" s="9">
        <v>329</v>
      </c>
      <c r="C282" s="9" t="s">
        <v>489</v>
      </c>
      <c r="D282" s="9" t="s">
        <v>223</v>
      </c>
      <c r="E282" s="12">
        <v>0.53888888888888886</v>
      </c>
      <c r="F282" s="12">
        <v>0.16388888888888889</v>
      </c>
      <c r="G282" s="10">
        <v>5.454861111111111E-2</v>
      </c>
      <c r="H282" s="12">
        <v>5.5555555555555552E-2</v>
      </c>
      <c r="I282" s="11">
        <v>2.0659722222222223</v>
      </c>
      <c r="J282" s="10">
        <v>0.10165509259259259</v>
      </c>
      <c r="K282" s="9" t="s">
        <v>813</v>
      </c>
      <c r="L282" s="9" t="str">
        <f>K282&amp;COUNTIF($K$2:$K282,K282)</f>
        <v>Montana State Triathlon Club2</v>
      </c>
      <c r="M282" s="9">
        <f t="shared" si="4"/>
        <v>281</v>
      </c>
    </row>
    <row r="283" spans="1:13" x14ac:dyDescent="0.35">
      <c r="A283" s="9">
        <v>337</v>
      </c>
      <c r="B283" s="9">
        <v>502</v>
      </c>
      <c r="C283" s="9" t="s">
        <v>488</v>
      </c>
      <c r="D283" s="9" t="s">
        <v>223</v>
      </c>
      <c r="E283" s="12">
        <v>0.68611111111111101</v>
      </c>
      <c r="F283" s="12">
        <v>0.14861111111111111</v>
      </c>
      <c r="G283" s="10">
        <v>5.7777777777777782E-2</v>
      </c>
      <c r="H283" s="12">
        <v>3.0555555555555555E-2</v>
      </c>
      <c r="I283" s="11">
        <v>1.7861111111111112</v>
      </c>
      <c r="J283" s="10">
        <v>0.10199074074074073</v>
      </c>
      <c r="K283" s="9" t="s">
        <v>143</v>
      </c>
      <c r="L283" s="9" t="str">
        <f>K283&amp;COUNTIF($K$2:$K283,K283)</f>
        <v>United States Coast Guard Academy2</v>
      </c>
      <c r="M283" s="9">
        <f t="shared" si="4"/>
        <v>282</v>
      </c>
    </row>
    <row r="284" spans="1:13" x14ac:dyDescent="0.35">
      <c r="A284" s="9">
        <v>339</v>
      </c>
      <c r="B284" s="9">
        <v>171</v>
      </c>
      <c r="C284" s="9" t="s">
        <v>487</v>
      </c>
      <c r="D284" s="9" t="s">
        <v>223</v>
      </c>
      <c r="E284" s="12">
        <v>0.56666666666666665</v>
      </c>
      <c r="F284" s="12">
        <v>0.16944444444444443</v>
      </c>
      <c r="G284" s="10">
        <v>5.7349537037037039E-2</v>
      </c>
      <c r="H284" s="12">
        <v>8.1250000000000003E-2</v>
      </c>
      <c r="I284" s="11">
        <v>1.8680555555555556</v>
      </c>
      <c r="J284" s="10">
        <v>0.10214120370370371</v>
      </c>
      <c r="K284" s="9" t="s">
        <v>809</v>
      </c>
      <c r="L284" s="9" t="str">
        <f>K284&amp;COUNTIF($K$2:$K284,K284)</f>
        <v>University of Notre Dame Triathlon2</v>
      </c>
      <c r="M284" s="9">
        <f t="shared" si="4"/>
        <v>283</v>
      </c>
    </row>
    <row r="285" spans="1:13" x14ac:dyDescent="0.35">
      <c r="A285" s="9">
        <v>340</v>
      </c>
      <c r="B285" s="9">
        <v>574</v>
      </c>
      <c r="C285" s="9" t="s">
        <v>486</v>
      </c>
      <c r="D285" s="9" t="s">
        <v>223</v>
      </c>
      <c r="E285" s="12">
        <v>0.53333333333333333</v>
      </c>
      <c r="F285" s="12">
        <v>0.12847222222222224</v>
      </c>
      <c r="G285" s="10">
        <v>5.590277777777778E-2</v>
      </c>
      <c r="H285" s="12">
        <v>6.458333333333334E-2</v>
      </c>
      <c r="I285" s="11">
        <v>2.0500000000000003</v>
      </c>
      <c r="J285" s="10">
        <v>0.10221064814814813</v>
      </c>
      <c r="K285" s="9" t="s">
        <v>740</v>
      </c>
      <c r="L285" s="9" t="str">
        <f>K285&amp;COUNTIF($K$2:$K285,K285)</f>
        <v>Washington University St. Louis1</v>
      </c>
      <c r="M285" s="9">
        <f t="shared" si="4"/>
        <v>284</v>
      </c>
    </row>
    <row r="286" spans="1:13" x14ac:dyDescent="0.35">
      <c r="A286" s="9">
        <v>341</v>
      </c>
      <c r="B286" s="9">
        <v>510</v>
      </c>
      <c r="C286" s="9" t="s">
        <v>485</v>
      </c>
      <c r="D286" s="9" t="s">
        <v>223</v>
      </c>
      <c r="E286" s="12">
        <v>0.57708333333333328</v>
      </c>
      <c r="F286" s="12">
        <v>0.11319444444444444</v>
      </c>
      <c r="G286" s="10">
        <v>5.6701388888888891E-2</v>
      </c>
      <c r="H286" s="12">
        <v>5.0694444444444452E-2</v>
      </c>
      <c r="I286" s="11">
        <v>1.9888888888888889</v>
      </c>
      <c r="J286" s="10">
        <v>0.10223379629629629</v>
      </c>
      <c r="K286" s="9" t="s">
        <v>762</v>
      </c>
      <c r="L286" s="9" t="str">
        <f>K286&amp;COUNTIF($K$2:$K286,K286)</f>
        <v>University of Chicago Triathlon Club2</v>
      </c>
      <c r="M286" s="9">
        <f t="shared" si="4"/>
        <v>285</v>
      </c>
    </row>
    <row r="287" spans="1:13" x14ac:dyDescent="0.35">
      <c r="A287" s="9">
        <v>345</v>
      </c>
      <c r="B287" s="9">
        <v>144</v>
      </c>
      <c r="C287" s="9" t="s">
        <v>484</v>
      </c>
      <c r="D287" s="9" t="s">
        <v>223</v>
      </c>
      <c r="E287" s="12">
        <v>0.61319444444444449</v>
      </c>
      <c r="F287" s="12">
        <v>0.15694444444444444</v>
      </c>
      <c r="G287" s="10">
        <v>5.5972222222222222E-2</v>
      </c>
      <c r="H287" s="12">
        <v>8.1250000000000003E-2</v>
      </c>
      <c r="I287" s="11">
        <v>1.9430555555555555</v>
      </c>
      <c r="J287" s="10">
        <v>0.10255787037037038</v>
      </c>
      <c r="K287" s="9" t="s">
        <v>109</v>
      </c>
      <c r="L287" s="9" t="str">
        <f>K287&amp;COUNTIF($K$2:$K287,K287)</f>
        <v>University of Florida Tri-Gators5</v>
      </c>
      <c r="M287" s="9">
        <f t="shared" si="4"/>
        <v>286</v>
      </c>
    </row>
    <row r="288" spans="1:13" x14ac:dyDescent="0.35">
      <c r="A288" s="9">
        <v>346</v>
      </c>
      <c r="B288" s="9">
        <v>259</v>
      </c>
      <c r="C288" s="9" t="s">
        <v>483</v>
      </c>
      <c r="D288" s="9" t="s">
        <v>223</v>
      </c>
      <c r="E288" s="12">
        <v>0.55277777777777781</v>
      </c>
      <c r="F288" s="12">
        <v>0.17847222222222223</v>
      </c>
      <c r="G288" s="10">
        <v>6.1400462962962969E-2</v>
      </c>
      <c r="H288" s="12">
        <v>4.5833333333333337E-2</v>
      </c>
      <c r="I288" s="11">
        <v>1.6916666666666667</v>
      </c>
      <c r="J288" s="10">
        <v>0.10258101851851852</v>
      </c>
      <c r="K288" s="9" t="s">
        <v>768</v>
      </c>
      <c r="L288" s="9" t="str">
        <f>K288&amp;COUNTIF($K$2:$K288,K288)</f>
        <v>Clemson Triathlon Club3</v>
      </c>
      <c r="M288" s="9">
        <f t="shared" si="4"/>
        <v>287</v>
      </c>
    </row>
    <row r="289" spans="1:13" x14ac:dyDescent="0.35">
      <c r="A289" s="9">
        <v>350</v>
      </c>
      <c r="B289" s="9">
        <v>228</v>
      </c>
      <c r="C289" s="9" t="s">
        <v>482</v>
      </c>
      <c r="D289" s="9" t="s">
        <v>223</v>
      </c>
      <c r="E289" s="12">
        <v>0.56111111111111112</v>
      </c>
      <c r="F289" s="12">
        <v>0.21458333333333335</v>
      </c>
      <c r="G289" s="10">
        <v>6.2719907407407405E-2</v>
      </c>
      <c r="H289" s="12">
        <v>5.7638888888888885E-2</v>
      </c>
      <c r="I289" s="11">
        <v>1.58125</v>
      </c>
      <c r="J289" s="10">
        <v>0.10299768518518519</v>
      </c>
      <c r="K289" s="9" t="s">
        <v>780</v>
      </c>
      <c r="L289" s="9" t="str">
        <f>K289&amp;COUNTIF($K$2:$K289,K289)</f>
        <v>Akron Triathlon Club1</v>
      </c>
      <c r="M289" s="9">
        <f t="shared" si="4"/>
        <v>288</v>
      </c>
    </row>
    <row r="290" spans="1:13" x14ac:dyDescent="0.35">
      <c r="A290" s="9">
        <v>351</v>
      </c>
      <c r="B290" s="9">
        <v>495</v>
      </c>
      <c r="C290" s="9" t="s">
        <v>481</v>
      </c>
      <c r="D290" s="9" t="s">
        <v>223</v>
      </c>
      <c r="E290" s="12">
        <v>0.67499999999999993</v>
      </c>
      <c r="F290" s="12">
        <v>9.3055555555555558E-2</v>
      </c>
      <c r="G290" s="10">
        <v>5.7754629629629628E-2</v>
      </c>
      <c r="H290" s="12">
        <v>6.1111111111111116E-2</v>
      </c>
      <c r="I290" s="11">
        <v>1.8868055555555554</v>
      </c>
      <c r="J290" s="10">
        <v>0.10305555555555555</v>
      </c>
      <c r="K290" s="9" t="s">
        <v>103</v>
      </c>
      <c r="L290" s="9" t="str">
        <f>K290&amp;COUNTIF($K$2:$K290,K290)</f>
        <v>United States Air Force Academy Triathlon team8</v>
      </c>
      <c r="M290" s="9">
        <f t="shared" si="4"/>
        <v>289</v>
      </c>
    </row>
    <row r="291" spans="1:13" x14ac:dyDescent="0.35">
      <c r="A291" s="9">
        <v>352</v>
      </c>
      <c r="B291" s="9">
        <v>131</v>
      </c>
      <c r="C291" s="9" t="s">
        <v>480</v>
      </c>
      <c r="D291" s="9" t="s">
        <v>223</v>
      </c>
      <c r="E291" s="12">
        <v>0.72222222222222221</v>
      </c>
      <c r="F291" s="12">
        <v>0.14305555555555557</v>
      </c>
      <c r="G291" s="10">
        <v>5.5856481481481479E-2</v>
      </c>
      <c r="H291" s="12">
        <v>4.7222222222222221E-2</v>
      </c>
      <c r="I291" s="11">
        <v>1.9194444444444445</v>
      </c>
      <c r="J291" s="10">
        <v>0.1030787037037037</v>
      </c>
      <c r="K291" s="9" t="s">
        <v>143</v>
      </c>
      <c r="L291" s="9" t="str">
        <f>K291&amp;COUNTIF($K$2:$K291,K291)</f>
        <v>United States Coast Guard Academy3</v>
      </c>
      <c r="M291" s="9">
        <f t="shared" si="4"/>
        <v>290</v>
      </c>
    </row>
    <row r="292" spans="1:13" x14ac:dyDescent="0.35">
      <c r="A292" s="9">
        <v>354</v>
      </c>
      <c r="B292" s="9">
        <v>442</v>
      </c>
      <c r="C292" s="9" t="s">
        <v>479</v>
      </c>
      <c r="D292" s="9" t="s">
        <v>223</v>
      </c>
      <c r="E292" s="12">
        <v>0.61805555555555558</v>
      </c>
      <c r="F292" s="12">
        <v>0.24583333333333335</v>
      </c>
      <c r="G292" s="10">
        <v>5.7395833333333333E-2</v>
      </c>
      <c r="H292" s="12">
        <v>3.6805555555555557E-2</v>
      </c>
      <c r="I292" s="11">
        <v>1.8430555555555557</v>
      </c>
      <c r="J292" s="10">
        <v>0.10315972222222221</v>
      </c>
      <c r="K292" s="9" t="s">
        <v>748</v>
      </c>
      <c r="L292" s="9" t="str">
        <f>K292&amp;COUNTIF($K$2:$K292,K292)</f>
        <v>Texas Triathlon (University of Texas at Austin)3</v>
      </c>
      <c r="M292" s="9">
        <f t="shared" si="4"/>
        <v>291</v>
      </c>
    </row>
    <row r="293" spans="1:13" x14ac:dyDescent="0.35">
      <c r="A293" s="9">
        <v>355</v>
      </c>
      <c r="B293" s="9">
        <v>591</v>
      </c>
      <c r="C293" s="9" t="s">
        <v>478</v>
      </c>
      <c r="D293" s="9" t="s">
        <v>223</v>
      </c>
      <c r="E293" s="12">
        <v>0.68888888888888899</v>
      </c>
      <c r="F293" s="12">
        <v>0.21597222222222223</v>
      </c>
      <c r="G293" s="10">
        <v>5.1956018518518519E-2</v>
      </c>
      <c r="H293" s="12">
        <v>6.8749999999999992E-2</v>
      </c>
      <c r="I293" s="11">
        <v>2.0972222222222223</v>
      </c>
      <c r="J293" s="10">
        <v>0.10317129629629629</v>
      </c>
      <c r="K293" s="9" t="s">
        <v>78</v>
      </c>
      <c r="L293" s="9" t="str">
        <f>K293&amp;COUNTIF($K$2:$K293,K293)</f>
        <v>Wisconsin Triathlon Team (University of Wisconsin, Madison)7</v>
      </c>
      <c r="M293" s="9">
        <f t="shared" si="4"/>
        <v>292</v>
      </c>
    </row>
    <row r="294" spans="1:13" x14ac:dyDescent="0.35">
      <c r="A294" s="9">
        <v>356</v>
      </c>
      <c r="B294" s="9">
        <v>598</v>
      </c>
      <c r="C294" s="9" t="s">
        <v>477</v>
      </c>
      <c r="D294" s="9" t="s">
        <v>223</v>
      </c>
      <c r="E294" s="12">
        <v>0.62361111111111112</v>
      </c>
      <c r="F294" s="12">
        <v>0.18680555555555556</v>
      </c>
      <c r="G294" s="10">
        <v>5.5324074074074074E-2</v>
      </c>
      <c r="H294" s="12">
        <v>7.5694444444444439E-2</v>
      </c>
      <c r="I294" s="11">
        <v>1.9861111111111109</v>
      </c>
      <c r="J294" s="10">
        <v>0.1032175925925926</v>
      </c>
      <c r="K294" s="9" t="s">
        <v>78</v>
      </c>
      <c r="L294" s="9" t="str">
        <f>K294&amp;COUNTIF($K$2:$K294,K294)</f>
        <v>Wisconsin Triathlon Team (University of Wisconsin, Madison)8</v>
      </c>
      <c r="M294" s="9">
        <f t="shared" si="4"/>
        <v>293</v>
      </c>
    </row>
    <row r="295" spans="1:13" x14ac:dyDescent="0.35">
      <c r="A295" s="9">
        <v>357</v>
      </c>
      <c r="B295" s="9">
        <v>431</v>
      </c>
      <c r="C295" s="9" t="s">
        <v>476</v>
      </c>
      <c r="D295" s="9" t="s">
        <v>223</v>
      </c>
      <c r="E295" s="12">
        <v>0.54305555555555551</v>
      </c>
      <c r="F295" s="12">
        <v>0.21875</v>
      </c>
      <c r="G295" s="10">
        <v>5.7303240740740745E-2</v>
      </c>
      <c r="H295" s="12">
        <v>7.6388888888888895E-2</v>
      </c>
      <c r="I295" s="11">
        <v>1.9166666666666667</v>
      </c>
      <c r="J295" s="10">
        <v>0.10324074074074074</v>
      </c>
      <c r="K295" s="9" t="s">
        <v>106</v>
      </c>
      <c r="L295" s="9" t="str">
        <f>K295&amp;COUNTIF($K$2:$K295,K295)</f>
        <v>Texas A&amp;M Triathlon Team9</v>
      </c>
      <c r="M295" s="9">
        <f t="shared" si="4"/>
        <v>294</v>
      </c>
    </row>
    <row r="296" spans="1:13" x14ac:dyDescent="0.35">
      <c r="A296" s="9">
        <v>358</v>
      </c>
      <c r="B296" s="9">
        <v>123</v>
      </c>
      <c r="C296" s="9" t="s">
        <v>475</v>
      </c>
      <c r="D296" s="9" t="s">
        <v>223</v>
      </c>
      <c r="E296" s="12">
        <v>0.4909722222222222</v>
      </c>
      <c r="F296" s="12">
        <v>0.12569444444444444</v>
      </c>
      <c r="G296" s="10">
        <v>6.2210648148148147E-2</v>
      </c>
      <c r="H296" s="12">
        <v>7.4999999999999997E-2</v>
      </c>
      <c r="I296" s="11">
        <v>1.7701388888888889</v>
      </c>
      <c r="J296" s="10">
        <v>0.10326388888888889</v>
      </c>
      <c r="K296" s="9" t="s">
        <v>54</v>
      </c>
      <c r="L296" s="9" t="str">
        <f>K296&amp;COUNTIF($K$2:$K296,K296)</f>
        <v>West Point Triathlon Club (United States Military Academy at West Point)10</v>
      </c>
      <c r="M296" s="9">
        <f t="shared" si="4"/>
        <v>295</v>
      </c>
    </row>
    <row r="297" spans="1:13" x14ac:dyDescent="0.35">
      <c r="A297" s="9">
        <v>360</v>
      </c>
      <c r="B297" s="9">
        <v>537</v>
      </c>
      <c r="C297" s="9" t="s">
        <v>229</v>
      </c>
      <c r="D297" s="9" t="s">
        <v>223</v>
      </c>
      <c r="E297" s="12">
        <v>0.71666666666666667</v>
      </c>
      <c r="J297" s="10">
        <v>0.10332175925925925</v>
      </c>
      <c r="K297" s="9" t="s">
        <v>743</v>
      </c>
      <c r="L297" s="9" t="str">
        <f>K297&amp;COUNTIF($K$2:$K297,K297)</f>
        <v>University of Wisconsin - La Crosse1</v>
      </c>
      <c r="M297" s="9">
        <f t="shared" si="4"/>
        <v>296</v>
      </c>
    </row>
    <row r="298" spans="1:13" x14ac:dyDescent="0.35">
      <c r="A298" s="9">
        <v>361</v>
      </c>
      <c r="B298" s="9">
        <v>282</v>
      </c>
      <c r="C298" s="9" t="s">
        <v>474</v>
      </c>
      <c r="D298" s="9" t="s">
        <v>223</v>
      </c>
      <c r="E298" s="12">
        <v>0.64027777777777783</v>
      </c>
      <c r="F298" s="12">
        <v>0.2076388888888889</v>
      </c>
      <c r="G298" s="10">
        <v>5.5682870370370369E-2</v>
      </c>
      <c r="H298" s="12">
        <v>6.5277777777777782E-2</v>
      </c>
      <c r="I298" s="11">
        <v>1.9430555555555555</v>
      </c>
      <c r="J298" s="10">
        <v>0.10332175925925925</v>
      </c>
      <c r="K298" s="9" t="s">
        <v>770</v>
      </c>
      <c r="L298" s="9" t="str">
        <f>K298&amp;COUNTIF($K$2:$K298,K298)</f>
        <v>Cornell5</v>
      </c>
      <c r="M298" s="9">
        <f t="shared" si="4"/>
        <v>297</v>
      </c>
    </row>
    <row r="299" spans="1:13" x14ac:dyDescent="0.35">
      <c r="A299" s="9">
        <v>362</v>
      </c>
      <c r="B299" s="9">
        <v>446</v>
      </c>
      <c r="C299" s="9" t="s">
        <v>473</v>
      </c>
      <c r="D299" s="9" t="s">
        <v>223</v>
      </c>
      <c r="E299" s="12">
        <v>0.74722222222222223</v>
      </c>
      <c r="F299" s="12">
        <v>0.10416666666666667</v>
      </c>
      <c r="G299" s="10">
        <v>5.5069444444444449E-2</v>
      </c>
      <c r="H299" s="12">
        <v>3.888888888888889E-2</v>
      </c>
      <c r="I299" s="11">
        <v>2.0062500000000001</v>
      </c>
      <c r="J299" s="10">
        <v>0.10335648148148148</v>
      </c>
      <c r="K299" s="9" t="s">
        <v>100</v>
      </c>
      <c r="L299" s="9" t="str">
        <f>K299&amp;COUNTIF($K$2:$K299,K299)</f>
        <v>UC Davis Triathlon (University of California, Davis)9</v>
      </c>
      <c r="M299" s="9">
        <f t="shared" si="4"/>
        <v>298</v>
      </c>
    </row>
    <row r="300" spans="1:13" x14ac:dyDescent="0.35">
      <c r="A300" s="9">
        <v>363</v>
      </c>
      <c r="B300" s="9">
        <v>332</v>
      </c>
      <c r="C300" s="9" t="s">
        <v>472</v>
      </c>
      <c r="D300" s="9" t="s">
        <v>223</v>
      </c>
      <c r="E300" s="12">
        <v>0.66041666666666665</v>
      </c>
      <c r="F300" s="12">
        <v>0.19027777777777777</v>
      </c>
      <c r="G300" s="10">
        <v>6.0370370370370373E-2</v>
      </c>
      <c r="H300" s="12">
        <v>4.2361111111111106E-2</v>
      </c>
      <c r="I300" s="11">
        <v>1.6875</v>
      </c>
      <c r="J300" s="10">
        <v>0.10340277777777777</v>
      </c>
      <c r="K300" s="9" t="s">
        <v>749</v>
      </c>
      <c r="L300" s="9" t="str">
        <f>K300&amp;COUNTIF($K$2:$K300,K300)</f>
        <v>MSU Triathlon Club (Michigan State University)5</v>
      </c>
      <c r="M300" s="9">
        <f t="shared" si="4"/>
        <v>299</v>
      </c>
    </row>
    <row r="301" spans="1:13" x14ac:dyDescent="0.35">
      <c r="A301" s="9">
        <v>364</v>
      </c>
      <c r="B301" s="9">
        <v>501</v>
      </c>
      <c r="C301" s="9" t="s">
        <v>471</v>
      </c>
      <c r="D301" s="9" t="s">
        <v>223</v>
      </c>
      <c r="J301" s="10">
        <v>0.10344907407407407</v>
      </c>
      <c r="K301" s="9" t="s">
        <v>143</v>
      </c>
      <c r="L301" s="9" t="str">
        <f>K301&amp;COUNTIF($K$2:$K301,K301)</f>
        <v>United States Coast Guard Academy4</v>
      </c>
      <c r="M301" s="9">
        <f t="shared" si="4"/>
        <v>300</v>
      </c>
    </row>
    <row r="302" spans="1:13" x14ac:dyDescent="0.35">
      <c r="A302" s="9">
        <v>365</v>
      </c>
      <c r="B302" s="9">
        <v>392</v>
      </c>
      <c r="C302" s="9" t="s">
        <v>470</v>
      </c>
      <c r="D302" s="9" t="s">
        <v>223</v>
      </c>
      <c r="E302" s="12">
        <v>0.6069444444444444</v>
      </c>
      <c r="F302" s="12">
        <v>0.18333333333333335</v>
      </c>
      <c r="G302" s="10">
        <v>6.0717592592592594E-2</v>
      </c>
      <c r="H302" s="12">
        <v>7.2222222222222229E-2</v>
      </c>
      <c r="I302" s="11">
        <v>1.7013888888888891</v>
      </c>
      <c r="J302" s="10">
        <v>0.10347222222222223</v>
      </c>
      <c r="K302" s="9" t="s">
        <v>1092</v>
      </c>
      <c r="L302" s="9" t="str">
        <f>K302&amp;COUNTIF($K$2:$K302,K302)</f>
        <v>UCSC Triathlon (University of Cal, Santa Cruz)1</v>
      </c>
      <c r="M302" s="9">
        <f t="shared" si="4"/>
        <v>301</v>
      </c>
    </row>
    <row r="303" spans="1:13" x14ac:dyDescent="0.35">
      <c r="A303" s="9">
        <v>366</v>
      </c>
      <c r="B303" s="9">
        <v>289</v>
      </c>
      <c r="C303" s="9" t="s">
        <v>469</v>
      </c>
      <c r="D303" s="9" t="s">
        <v>223</v>
      </c>
      <c r="E303" s="12">
        <v>0.63611111111111118</v>
      </c>
      <c r="F303" s="12">
        <v>0.12986111111111112</v>
      </c>
      <c r="G303" s="10">
        <v>5.1631944444444446E-2</v>
      </c>
      <c r="H303" s="12">
        <v>1.8749999999999999E-2</v>
      </c>
      <c r="I303" s="11">
        <v>2.3243055555555556</v>
      </c>
      <c r="J303" s="10">
        <v>0.1034837962962963</v>
      </c>
      <c r="K303" s="9" t="s">
        <v>147</v>
      </c>
      <c r="L303" s="9" t="str">
        <f>K303&amp;COUNTIF($K$2:$K303,K303)</f>
        <v>Fighting Illini Triathlon (University of Illinois)5</v>
      </c>
      <c r="M303" s="9">
        <f t="shared" si="4"/>
        <v>302</v>
      </c>
    </row>
    <row r="304" spans="1:13" x14ac:dyDescent="0.35">
      <c r="A304" s="9">
        <v>369</v>
      </c>
      <c r="B304" s="9">
        <v>319</v>
      </c>
      <c r="C304" s="9" t="s">
        <v>468</v>
      </c>
      <c r="D304" s="9" t="s">
        <v>223</v>
      </c>
      <c r="E304" s="12">
        <v>0.91736111111111107</v>
      </c>
      <c r="F304" s="12">
        <v>0.18055555555555555</v>
      </c>
      <c r="G304" s="10">
        <v>5.5625000000000001E-2</v>
      </c>
      <c r="H304" s="12">
        <v>9.8611111111111108E-2</v>
      </c>
      <c r="I304" s="11">
        <v>1.6854166666666668</v>
      </c>
      <c r="J304" s="10">
        <v>0.10366898148148147</v>
      </c>
      <c r="K304" s="9" t="s">
        <v>60</v>
      </c>
      <c r="L304" s="9" t="str">
        <f>K304&amp;COUNTIF($K$2:$K304,K304)</f>
        <v>Minnesota Triathlon8</v>
      </c>
      <c r="M304" s="9">
        <f t="shared" si="4"/>
        <v>303</v>
      </c>
    </row>
    <row r="305" spans="1:13" x14ac:dyDescent="0.35">
      <c r="A305" s="9">
        <v>371</v>
      </c>
      <c r="B305" s="9">
        <v>358</v>
      </c>
      <c r="C305" s="9" t="s">
        <v>467</v>
      </c>
      <c r="D305" s="9" t="s">
        <v>223</v>
      </c>
      <c r="E305" s="12">
        <v>0.5708333333333333</v>
      </c>
      <c r="F305" s="12">
        <v>0.17083333333333331</v>
      </c>
      <c r="G305" s="10">
        <v>5.545138888888889E-2</v>
      </c>
      <c r="H305" s="12">
        <v>6.1805555555555558E-2</v>
      </c>
      <c r="I305" s="11">
        <v>2.088888888888889</v>
      </c>
      <c r="J305" s="10">
        <v>0.10369212962962963</v>
      </c>
      <c r="K305" s="9" t="s">
        <v>754</v>
      </c>
      <c r="L305" s="9" t="str">
        <f>K305&amp;COUNTIF($K$2:$K305,K305)</f>
        <v>Northwestern2</v>
      </c>
      <c r="M305" s="9">
        <f t="shared" si="4"/>
        <v>304</v>
      </c>
    </row>
    <row r="306" spans="1:13" x14ac:dyDescent="0.35">
      <c r="A306" s="9">
        <v>373</v>
      </c>
      <c r="B306" s="9">
        <v>249</v>
      </c>
      <c r="C306" s="9" t="s">
        <v>466</v>
      </c>
      <c r="D306" s="9" t="s">
        <v>223</v>
      </c>
      <c r="E306" s="12">
        <v>0.74513888888888891</v>
      </c>
      <c r="F306" s="12">
        <v>0.14305555555555557</v>
      </c>
      <c r="G306" s="10">
        <v>6.0798611111111116E-2</v>
      </c>
      <c r="H306" s="12">
        <v>4.8611111111111112E-2</v>
      </c>
      <c r="I306" s="11">
        <v>1.64375</v>
      </c>
      <c r="J306" s="10">
        <v>0.10383101851851852</v>
      </c>
      <c r="K306" s="9" t="s">
        <v>25</v>
      </c>
      <c r="L306" s="9" t="str">
        <f>K306&amp;COUNTIF($K$2:$K306,K306)</f>
        <v>Cal Triathlon (University of California, Berkeley)16</v>
      </c>
      <c r="M306" s="9">
        <f t="shared" si="4"/>
        <v>305</v>
      </c>
    </row>
    <row r="307" spans="1:13" x14ac:dyDescent="0.35">
      <c r="A307" s="9">
        <v>375</v>
      </c>
      <c r="B307" s="9">
        <v>340</v>
      </c>
      <c r="C307" s="9" t="s">
        <v>465</v>
      </c>
      <c r="D307" s="9" t="s">
        <v>223</v>
      </c>
      <c r="E307" s="12">
        <v>0.61041666666666672</v>
      </c>
      <c r="F307" s="12">
        <v>0.13402777777777777</v>
      </c>
      <c r="G307" s="10">
        <v>5.4733796296296294E-2</v>
      </c>
      <c r="H307" s="12">
        <v>5.6944444444444443E-2</v>
      </c>
      <c r="I307" s="11">
        <v>2.1506944444444445</v>
      </c>
      <c r="J307" s="10">
        <v>0.10395833333333333</v>
      </c>
      <c r="K307" s="9" t="s">
        <v>749</v>
      </c>
      <c r="L307" s="9" t="str">
        <f>K307&amp;COUNTIF($K$2:$K307,K307)</f>
        <v>MSU Triathlon Club (Michigan State University)6</v>
      </c>
      <c r="M307" s="9">
        <f t="shared" si="4"/>
        <v>306</v>
      </c>
    </row>
    <row r="308" spans="1:13" x14ac:dyDescent="0.35">
      <c r="A308" s="9">
        <v>376</v>
      </c>
      <c r="B308" s="9">
        <v>68</v>
      </c>
      <c r="C308" s="9" t="s">
        <v>464</v>
      </c>
      <c r="D308" s="9" t="s">
        <v>223</v>
      </c>
      <c r="E308" s="12">
        <v>0.53263888888888888</v>
      </c>
      <c r="F308" s="12">
        <v>0.20625000000000002</v>
      </c>
      <c r="G308" s="10">
        <v>5.8252314814814819E-2</v>
      </c>
      <c r="H308" s="12">
        <v>7.9166666666666663E-2</v>
      </c>
      <c r="I308" s="11">
        <v>1.9284722222222221</v>
      </c>
      <c r="J308" s="10">
        <v>0.10405092592592592</v>
      </c>
      <c r="K308" s="9" t="s">
        <v>748</v>
      </c>
      <c r="L308" s="9" t="str">
        <f>K308&amp;COUNTIF($K$2:$K308,K308)</f>
        <v>Texas Triathlon (University of Texas at Austin)4</v>
      </c>
      <c r="M308" s="9">
        <f t="shared" si="4"/>
        <v>307</v>
      </c>
    </row>
    <row r="309" spans="1:13" x14ac:dyDescent="0.35">
      <c r="A309" s="9">
        <v>377</v>
      </c>
      <c r="B309" s="9">
        <v>190</v>
      </c>
      <c r="C309" s="9" t="s">
        <v>463</v>
      </c>
      <c r="D309" s="9" t="s">
        <v>223</v>
      </c>
      <c r="E309" s="12">
        <v>0.60069444444444442</v>
      </c>
      <c r="F309" s="12">
        <v>0.12916666666666668</v>
      </c>
      <c r="G309" s="10">
        <v>5.6990740740740738E-2</v>
      </c>
      <c r="H309" s="12">
        <v>8.7500000000000008E-2</v>
      </c>
      <c r="I309" s="11">
        <v>2.0069444444444442</v>
      </c>
      <c r="J309" s="10">
        <v>0.10408564814814815</v>
      </c>
      <c r="K309" s="9" t="s">
        <v>25</v>
      </c>
      <c r="L309" s="9" t="str">
        <f>K309&amp;COUNTIF($K$2:$K309,K309)</f>
        <v>Cal Triathlon (University of California, Berkeley)17</v>
      </c>
      <c r="M309" s="9">
        <f t="shared" si="4"/>
        <v>308</v>
      </c>
    </row>
    <row r="310" spans="1:13" x14ac:dyDescent="0.35">
      <c r="A310" s="9">
        <v>378</v>
      </c>
      <c r="B310" s="9">
        <v>356</v>
      </c>
      <c r="C310" s="9" t="s">
        <v>462</v>
      </c>
      <c r="D310" s="9" t="s">
        <v>223</v>
      </c>
      <c r="E310" s="12">
        <v>0.50694444444444442</v>
      </c>
      <c r="F310" s="12">
        <v>0.17152777777777775</v>
      </c>
      <c r="G310" s="10">
        <v>6.4120370370370369E-2</v>
      </c>
      <c r="H310" s="12">
        <v>3.125E-2</v>
      </c>
      <c r="I310" s="11">
        <v>1.6951388888888888</v>
      </c>
      <c r="J310" s="10">
        <v>0.10423611111111113</v>
      </c>
      <c r="K310" s="9" t="s">
        <v>754</v>
      </c>
      <c r="L310" s="9" t="str">
        <f>K310&amp;COUNTIF($K$2:$K310,K310)</f>
        <v>Northwestern3</v>
      </c>
      <c r="M310" s="9">
        <f t="shared" si="4"/>
        <v>309</v>
      </c>
    </row>
    <row r="311" spans="1:13" x14ac:dyDescent="0.35">
      <c r="A311" s="9">
        <v>379</v>
      </c>
      <c r="B311" s="9">
        <v>262</v>
      </c>
      <c r="C311" s="9" t="s">
        <v>461</v>
      </c>
      <c r="D311" s="9" t="s">
        <v>223</v>
      </c>
      <c r="E311" s="12">
        <v>0.6381944444444444</v>
      </c>
      <c r="F311" s="12">
        <v>0.1451388888888889</v>
      </c>
      <c r="G311" s="10">
        <v>5.9293981481481482E-2</v>
      </c>
      <c r="H311" s="12">
        <v>5.9027777777777783E-2</v>
      </c>
      <c r="I311" s="11">
        <v>1.8597222222222223</v>
      </c>
      <c r="J311" s="10">
        <v>0.10436342592592592</v>
      </c>
      <c r="K311" s="9" t="s">
        <v>1023</v>
      </c>
      <c r="L311" s="9" t="str">
        <f>K311&amp;COUNTIF($K$2:$K311,K311)</f>
        <v>Colorado School of Mines Triathlon Club3</v>
      </c>
      <c r="M311" s="9">
        <f t="shared" si="4"/>
        <v>310</v>
      </c>
    </row>
    <row r="312" spans="1:13" x14ac:dyDescent="0.35">
      <c r="A312" s="9">
        <v>380</v>
      </c>
      <c r="B312" s="9">
        <v>158</v>
      </c>
      <c r="C312" s="9" t="s">
        <v>460</v>
      </c>
      <c r="D312" s="9" t="s">
        <v>223</v>
      </c>
      <c r="E312" s="12">
        <v>0.55069444444444449</v>
      </c>
      <c r="F312" s="12">
        <v>0.16388888888888889</v>
      </c>
      <c r="G312" s="10">
        <v>6.2581018518518508E-2</v>
      </c>
      <c r="H312" s="12">
        <v>8.1250000000000003E-2</v>
      </c>
      <c r="I312" s="11">
        <v>1.7208333333333332</v>
      </c>
      <c r="J312" s="10">
        <v>0.10454861111111112</v>
      </c>
      <c r="K312" s="9" t="s">
        <v>749</v>
      </c>
      <c r="L312" s="9" t="str">
        <f>K312&amp;COUNTIF($K$2:$K312,K312)</f>
        <v>MSU Triathlon Club (Michigan State University)7</v>
      </c>
      <c r="M312" s="9">
        <f t="shared" si="4"/>
        <v>311</v>
      </c>
    </row>
    <row r="313" spans="1:13" x14ac:dyDescent="0.35">
      <c r="A313" s="9">
        <v>386</v>
      </c>
      <c r="B313" s="9">
        <v>560</v>
      </c>
      <c r="C313" s="9" t="s">
        <v>459</v>
      </c>
      <c r="D313" s="9" t="s">
        <v>223</v>
      </c>
      <c r="E313" s="12">
        <v>0.66180555555555554</v>
      </c>
      <c r="F313" s="12">
        <v>0.19722222222222222</v>
      </c>
      <c r="G313" s="10">
        <v>5.6863425925925921E-2</v>
      </c>
      <c r="H313" s="12">
        <v>6.5277777777777782E-2</v>
      </c>
      <c r="I313" s="11">
        <v>1.95625</v>
      </c>
      <c r="J313" s="10">
        <v>0.10489583333333334</v>
      </c>
      <c r="K313" s="9" t="s">
        <v>751</v>
      </c>
      <c r="L313" s="9" t="str">
        <f>K313&amp;COUNTIF($K$2:$K313,K313)</f>
        <v>Virginia Tech Triathlon Club8</v>
      </c>
      <c r="M313" s="9">
        <f t="shared" si="4"/>
        <v>312</v>
      </c>
    </row>
    <row r="314" spans="1:13" x14ac:dyDescent="0.35">
      <c r="A314" s="9">
        <v>388</v>
      </c>
      <c r="B314" s="9">
        <v>401</v>
      </c>
      <c r="C314" s="9" t="s">
        <v>458</v>
      </c>
      <c r="D314" s="9" t="s">
        <v>223</v>
      </c>
      <c r="E314" s="12">
        <v>0.6972222222222223</v>
      </c>
      <c r="F314" s="12">
        <v>0.20694444444444446</v>
      </c>
      <c r="G314" s="10">
        <v>6.190972222222222E-2</v>
      </c>
      <c r="H314" s="12">
        <v>4.9305555555555554E-2</v>
      </c>
      <c r="I314" s="11">
        <v>1.6375</v>
      </c>
      <c r="J314" s="10">
        <v>0.10513888888888889</v>
      </c>
      <c r="K314" s="12" t="s">
        <v>36</v>
      </c>
      <c r="L314" s="9" t="str">
        <f>K314&amp;COUNTIF($K$2:$K314,K314)</f>
        <v>Duke4</v>
      </c>
      <c r="M314" s="9">
        <f t="shared" si="4"/>
        <v>313</v>
      </c>
    </row>
    <row r="315" spans="1:13" x14ac:dyDescent="0.35">
      <c r="A315" s="9">
        <v>394</v>
      </c>
      <c r="B315" s="9">
        <v>130</v>
      </c>
      <c r="C315" s="9" t="s">
        <v>457</v>
      </c>
      <c r="D315" s="9" t="s">
        <v>223</v>
      </c>
      <c r="E315" s="12">
        <v>0.59375</v>
      </c>
      <c r="F315" s="12">
        <v>0.17291666666666669</v>
      </c>
      <c r="G315" s="10">
        <v>6.0034722222222225E-2</v>
      </c>
      <c r="H315" s="12">
        <v>4.9999999999999996E-2</v>
      </c>
      <c r="I315" s="11">
        <v>1.9104166666666667</v>
      </c>
      <c r="J315" s="10">
        <v>0.10552083333333333</v>
      </c>
      <c r="K315" s="9" t="s">
        <v>143</v>
      </c>
      <c r="L315" s="9" t="str">
        <f>K315&amp;COUNTIF($K$2:$K315,K315)</f>
        <v>United States Coast Guard Academy5</v>
      </c>
      <c r="M315" s="9">
        <f t="shared" si="4"/>
        <v>314</v>
      </c>
    </row>
    <row r="316" spans="1:13" x14ac:dyDescent="0.35">
      <c r="A316" s="9">
        <v>395</v>
      </c>
      <c r="B316" s="9">
        <v>572</v>
      </c>
      <c r="C316" s="9" t="s">
        <v>456</v>
      </c>
      <c r="D316" s="9" t="s">
        <v>223</v>
      </c>
      <c r="E316" s="12">
        <v>0.4152777777777778</v>
      </c>
      <c r="F316" s="12">
        <v>0.17916666666666667</v>
      </c>
      <c r="G316" s="10">
        <v>5.9687500000000004E-2</v>
      </c>
      <c r="H316" s="12">
        <v>3.3333333333333333E-2</v>
      </c>
      <c r="I316" s="11">
        <v>2.1243055555555554</v>
      </c>
      <c r="J316" s="10">
        <v>0.1055787037037037</v>
      </c>
      <c r="K316" s="9" t="s">
        <v>740</v>
      </c>
      <c r="L316" s="9" t="str">
        <f>K316&amp;COUNTIF($K$2:$K316,K316)</f>
        <v>Washington University St. Louis2</v>
      </c>
      <c r="M316" s="9">
        <f t="shared" si="4"/>
        <v>315</v>
      </c>
    </row>
    <row r="317" spans="1:13" x14ac:dyDescent="0.35">
      <c r="A317" s="9">
        <v>397</v>
      </c>
      <c r="B317" s="9">
        <v>335</v>
      </c>
      <c r="C317" s="9" t="s">
        <v>455</v>
      </c>
      <c r="D317" s="9" t="s">
        <v>223</v>
      </c>
      <c r="E317" s="12">
        <v>0.68472222222222223</v>
      </c>
      <c r="F317" s="12">
        <v>0.1423611111111111</v>
      </c>
      <c r="G317" s="10">
        <v>6.3298611111111111E-2</v>
      </c>
      <c r="H317" s="12">
        <v>6.458333333333334E-2</v>
      </c>
      <c r="I317" s="11">
        <v>1.6444444444444446</v>
      </c>
      <c r="J317" s="10">
        <v>0.10560185185185185</v>
      </c>
      <c r="K317" s="9" t="s">
        <v>749</v>
      </c>
      <c r="L317" s="9" t="str">
        <f>K317&amp;COUNTIF($K$2:$K317,K317)</f>
        <v>MSU Triathlon Club (Michigan State University)8</v>
      </c>
      <c r="M317" s="9">
        <f t="shared" si="4"/>
        <v>316</v>
      </c>
    </row>
    <row r="318" spans="1:13" x14ac:dyDescent="0.35">
      <c r="A318" s="9">
        <v>398</v>
      </c>
      <c r="B318" s="9">
        <v>286</v>
      </c>
      <c r="C318" s="9" t="s">
        <v>454</v>
      </c>
      <c r="D318" s="9" t="s">
        <v>223</v>
      </c>
      <c r="E318" s="12">
        <v>0.6333333333333333</v>
      </c>
      <c r="F318" s="12">
        <v>0.21111111111111111</v>
      </c>
      <c r="G318" s="10">
        <v>6.0439814814814814E-2</v>
      </c>
      <c r="H318" s="12">
        <v>6.6666666666666666E-2</v>
      </c>
      <c r="I318" s="11">
        <v>1.7972222222222223</v>
      </c>
      <c r="J318" s="10">
        <v>0.10561342592592593</v>
      </c>
      <c r="K318" s="9" t="s">
        <v>147</v>
      </c>
      <c r="L318" s="9" t="str">
        <f>K318&amp;COUNTIF($K$2:$K318,K318)</f>
        <v>Fighting Illini Triathlon (University of Illinois)6</v>
      </c>
      <c r="M318" s="9">
        <f t="shared" si="4"/>
        <v>317</v>
      </c>
    </row>
    <row r="319" spans="1:13" x14ac:dyDescent="0.35">
      <c r="A319" s="9">
        <v>399</v>
      </c>
      <c r="B319" s="9">
        <v>389</v>
      </c>
      <c r="C319" s="9" t="s">
        <v>453</v>
      </c>
      <c r="D319" s="9" t="s">
        <v>223</v>
      </c>
      <c r="E319" s="12">
        <v>0.62986111111111109</v>
      </c>
      <c r="F319" s="12">
        <v>0.14861111111111111</v>
      </c>
      <c r="G319" s="10">
        <v>5.873842592592593E-2</v>
      </c>
      <c r="H319" s="12">
        <v>4.0972222222222222E-2</v>
      </c>
      <c r="I319" s="11">
        <v>1.9930555555555556</v>
      </c>
      <c r="J319" s="10">
        <v>0.10564814814814816</v>
      </c>
      <c r="K319" s="9" t="s">
        <v>775</v>
      </c>
      <c r="L319" s="9" t="str">
        <f>K319&amp;COUNTIF($K$2:$K319,K319)</f>
        <v>UTSA Triathlon Club (UT San Antonio)2</v>
      </c>
      <c r="M319" s="9">
        <f t="shared" si="4"/>
        <v>318</v>
      </c>
    </row>
    <row r="320" spans="1:13" x14ac:dyDescent="0.35">
      <c r="A320" s="9">
        <v>400</v>
      </c>
      <c r="B320" s="9">
        <v>325</v>
      </c>
      <c r="C320" s="9" t="s">
        <v>452</v>
      </c>
      <c r="D320" s="9" t="s">
        <v>223</v>
      </c>
      <c r="E320" s="12">
        <v>0.70000000000000007</v>
      </c>
      <c r="F320" s="12">
        <v>0.3354166666666667</v>
      </c>
      <c r="G320" s="10">
        <v>5.8634259259259254E-2</v>
      </c>
      <c r="H320" s="12">
        <v>7.2222222222222229E-2</v>
      </c>
      <c r="I320" s="11">
        <v>1.7201388888888889</v>
      </c>
      <c r="J320" s="10">
        <v>0.10581018518518519</v>
      </c>
      <c r="K320" s="9" t="s">
        <v>753</v>
      </c>
      <c r="L320" s="9" t="str">
        <f>K320&amp;COUNTIF($K$2:$K320,K320)</f>
        <v>Missouri S and T Triathlon Club1</v>
      </c>
      <c r="M320" s="9">
        <f t="shared" si="4"/>
        <v>319</v>
      </c>
    </row>
    <row r="321" spans="1:13" x14ac:dyDescent="0.35">
      <c r="A321" s="9">
        <v>401</v>
      </c>
      <c r="B321" s="9">
        <v>352</v>
      </c>
      <c r="C321" s="9" t="s">
        <v>451</v>
      </c>
      <c r="D321" s="9" t="s">
        <v>223</v>
      </c>
      <c r="E321" s="12">
        <v>0.5180555555555556</v>
      </c>
      <c r="F321" s="12">
        <v>0.19999999999999998</v>
      </c>
      <c r="G321" s="10">
        <v>6.0023148148148152E-2</v>
      </c>
      <c r="H321" s="12">
        <v>7.1527777777777787E-2</v>
      </c>
      <c r="I321" s="11">
        <v>1.9611111111111112</v>
      </c>
      <c r="J321" s="10">
        <v>0.10589120370370371</v>
      </c>
      <c r="K321" s="9" t="s">
        <v>65</v>
      </c>
      <c r="L321" s="9" t="str">
        <f>K321&amp;COUNTIF($K$2:$K321,K321)</f>
        <v>Northeastern University Triathlon Club6</v>
      </c>
      <c r="M321" s="9">
        <f t="shared" si="4"/>
        <v>320</v>
      </c>
    </row>
    <row r="322" spans="1:13" x14ac:dyDescent="0.35">
      <c r="A322" s="9">
        <v>402</v>
      </c>
      <c r="B322" s="9">
        <v>251</v>
      </c>
      <c r="C322" s="9" t="s">
        <v>450</v>
      </c>
      <c r="D322" s="9" t="s">
        <v>223</v>
      </c>
      <c r="E322" s="12">
        <v>0.52361111111111114</v>
      </c>
      <c r="F322" s="12">
        <v>0.13958333333333334</v>
      </c>
      <c r="G322" s="10">
        <v>6.0810185185185182E-2</v>
      </c>
      <c r="H322" s="12">
        <v>4.1666666666666664E-2</v>
      </c>
      <c r="I322" s="11">
        <v>1.9986111111111111</v>
      </c>
      <c r="J322" s="10">
        <v>0.10590277777777778</v>
      </c>
      <c r="K322" s="9" t="s">
        <v>25</v>
      </c>
      <c r="L322" s="9" t="str">
        <f>K322&amp;COUNTIF($K$2:$K322,K322)</f>
        <v>Cal Triathlon (University of California, Berkeley)18</v>
      </c>
      <c r="M322" s="9">
        <f t="shared" si="4"/>
        <v>321</v>
      </c>
    </row>
    <row r="323" spans="1:13" x14ac:dyDescent="0.35">
      <c r="A323" s="9">
        <v>409</v>
      </c>
      <c r="B323" s="9">
        <v>545</v>
      </c>
      <c r="C323" s="9" t="s">
        <v>449</v>
      </c>
      <c r="D323" s="9" t="s">
        <v>223</v>
      </c>
      <c r="E323" s="12">
        <v>0.69166666666666676</v>
      </c>
      <c r="F323" s="12">
        <v>0.12361111111111112</v>
      </c>
      <c r="G323" s="10">
        <v>6.1331018518518521E-2</v>
      </c>
      <c r="H323" s="12">
        <v>4.1666666666666664E-2</v>
      </c>
      <c r="I323" s="11">
        <v>1.840972222222222</v>
      </c>
      <c r="J323" s="10">
        <v>0.10631944444444445</v>
      </c>
      <c r="K323" s="9" t="s">
        <v>149</v>
      </c>
      <c r="L323" s="9" t="str">
        <f>K323&amp;COUNTIF($K$2:$K323,K323)</f>
        <v>USC Triathlon (University of Southern California)7</v>
      </c>
      <c r="M323" s="9">
        <f t="shared" si="4"/>
        <v>322</v>
      </c>
    </row>
    <row r="324" spans="1:13" x14ac:dyDescent="0.35">
      <c r="A324" s="9">
        <v>410</v>
      </c>
      <c r="B324" s="9">
        <v>118</v>
      </c>
      <c r="C324" s="9" t="s">
        <v>448</v>
      </c>
      <c r="D324" s="9" t="s">
        <v>223</v>
      </c>
      <c r="E324" s="12">
        <v>0.46458333333333335</v>
      </c>
      <c r="F324" s="12">
        <v>0.17430555555555557</v>
      </c>
      <c r="G324" s="10">
        <v>6.0972222222222226E-2</v>
      </c>
      <c r="H324" s="12">
        <v>6.7361111111111108E-2</v>
      </c>
      <c r="I324" s="11">
        <v>2.0159722222222221</v>
      </c>
      <c r="J324" s="10">
        <v>0.10636574074074073</v>
      </c>
      <c r="K324" s="9" t="s">
        <v>45</v>
      </c>
      <c r="L324" s="9" t="str">
        <f>K324&amp;COUNTIF($K$2:$K324,K324)</f>
        <v>TriCats (University of Arizona)9</v>
      </c>
      <c r="M324" s="9">
        <f t="shared" ref="M324:M387" si="5">M323+1</f>
        <v>323</v>
      </c>
    </row>
    <row r="325" spans="1:13" x14ac:dyDescent="0.35">
      <c r="A325" s="9">
        <v>411</v>
      </c>
      <c r="B325" s="9">
        <v>553</v>
      </c>
      <c r="C325" s="9" t="s">
        <v>447</v>
      </c>
      <c r="D325" s="9" t="s">
        <v>223</v>
      </c>
      <c r="E325" s="12">
        <v>0.59444444444444444</v>
      </c>
      <c r="F325" s="12">
        <v>0.17152777777777775</v>
      </c>
      <c r="G325" s="10">
        <v>6.0277777777777784E-2</v>
      </c>
      <c r="H325" s="12">
        <v>7.1527777777777787E-2</v>
      </c>
      <c r="I325" s="11">
        <v>1.9437499999999999</v>
      </c>
      <c r="J325" s="10">
        <v>0.10666666666666667</v>
      </c>
      <c r="K325" s="9" t="s">
        <v>972</v>
      </c>
      <c r="L325" s="9" t="str">
        <f>K325&amp;COUNTIF($K$2:$K325,K325)</f>
        <v>UVA Triathlon Club2</v>
      </c>
      <c r="M325" s="9">
        <f t="shared" si="5"/>
        <v>324</v>
      </c>
    </row>
    <row r="326" spans="1:13" x14ac:dyDescent="0.35">
      <c r="A326" s="9">
        <v>412</v>
      </c>
      <c r="B326" s="9">
        <v>469</v>
      </c>
      <c r="C326" s="9" t="s">
        <v>446</v>
      </c>
      <c r="D326" s="9" t="s">
        <v>223</v>
      </c>
      <c r="E326" s="12">
        <v>0.62569444444444444</v>
      </c>
      <c r="F326" s="12">
        <v>0.13402777777777777</v>
      </c>
      <c r="G326" s="10">
        <v>5.7615740740740738E-2</v>
      </c>
      <c r="H326" s="12">
        <v>3.6805555555555557E-2</v>
      </c>
      <c r="I326" s="11">
        <v>2.1541666666666668</v>
      </c>
      <c r="J326" s="10">
        <v>0.10682870370370372</v>
      </c>
      <c r="K326" s="9" t="s">
        <v>112</v>
      </c>
      <c r="L326" s="9" t="str">
        <f>K326&amp;COUNTIF($K$2:$K326,K326)</f>
        <v>UC San Diego Triathlon Team (University of California, San Diego)9</v>
      </c>
      <c r="M326" s="9">
        <f t="shared" si="5"/>
        <v>325</v>
      </c>
    </row>
    <row r="327" spans="1:13" x14ac:dyDescent="0.35">
      <c r="A327" s="9">
        <v>415</v>
      </c>
      <c r="B327" s="9">
        <v>378</v>
      </c>
      <c r="C327" s="9" t="s">
        <v>445</v>
      </c>
      <c r="D327" s="9" t="s">
        <v>223</v>
      </c>
      <c r="E327" s="12">
        <v>0.55972222222222223</v>
      </c>
      <c r="F327" s="12">
        <v>0.17361111111111113</v>
      </c>
      <c r="G327" s="10">
        <v>6.7604166666666674E-2</v>
      </c>
      <c r="H327" s="12">
        <v>6.25E-2</v>
      </c>
      <c r="I327" s="11">
        <v>1.5631944444444443</v>
      </c>
      <c r="J327" s="10">
        <v>0.10695601851851851</v>
      </c>
      <c r="K327" s="9" t="s">
        <v>760</v>
      </c>
      <c r="L327" s="9" t="str">
        <f>K327&amp;COUNTIF($K$2:$K327,K327)</f>
        <v>Ohio State University5</v>
      </c>
      <c r="M327" s="9">
        <f t="shared" si="5"/>
        <v>326</v>
      </c>
    </row>
    <row r="328" spans="1:13" x14ac:dyDescent="0.35">
      <c r="A328" s="9">
        <v>416</v>
      </c>
      <c r="B328" s="9">
        <v>374</v>
      </c>
      <c r="C328" s="9" t="s">
        <v>444</v>
      </c>
      <c r="D328" s="9" t="s">
        <v>223</v>
      </c>
      <c r="E328" s="12">
        <v>0.56527777777777777</v>
      </c>
      <c r="F328" s="12">
        <v>0.21249999999999999</v>
      </c>
      <c r="G328" s="10">
        <v>6.3576388888888891E-2</v>
      </c>
      <c r="H328" s="12">
        <v>6.458333333333334E-2</v>
      </c>
      <c r="I328" s="11">
        <v>1.7680555555555555</v>
      </c>
      <c r="J328" s="10">
        <v>0.1070949074074074</v>
      </c>
      <c r="K328" s="9" t="s">
        <v>760</v>
      </c>
      <c r="L328" s="9" t="str">
        <f>K328&amp;COUNTIF($K$2:$K328,K328)</f>
        <v>Ohio State University6</v>
      </c>
      <c r="M328" s="9">
        <f t="shared" si="5"/>
        <v>327</v>
      </c>
    </row>
    <row r="329" spans="1:13" x14ac:dyDescent="0.35">
      <c r="A329" s="9">
        <v>417</v>
      </c>
      <c r="B329" s="9">
        <v>547</v>
      </c>
      <c r="C329" s="9" t="s">
        <v>443</v>
      </c>
      <c r="D329" s="9" t="s">
        <v>223</v>
      </c>
      <c r="E329" s="12">
        <v>0.4826388888888889</v>
      </c>
      <c r="F329" s="12">
        <v>0.13680555555555554</v>
      </c>
      <c r="G329" s="10">
        <v>6.2384259259259257E-2</v>
      </c>
      <c r="H329" s="12">
        <v>4.4444444444444446E-2</v>
      </c>
      <c r="I329" s="11">
        <v>2.026388888888889</v>
      </c>
      <c r="J329" s="10">
        <v>0.10724537037037037</v>
      </c>
      <c r="K329" s="9" t="s">
        <v>775</v>
      </c>
      <c r="L329" s="9" t="str">
        <f>K329&amp;COUNTIF($K$2:$K329,K329)</f>
        <v>UTSA Triathlon Club (UT San Antonio)3</v>
      </c>
      <c r="M329" s="9">
        <f t="shared" si="5"/>
        <v>328</v>
      </c>
    </row>
    <row r="330" spans="1:13" x14ac:dyDescent="0.35">
      <c r="A330" s="9">
        <v>418</v>
      </c>
      <c r="B330" s="9">
        <v>600</v>
      </c>
      <c r="C330" s="9" t="s">
        <v>442</v>
      </c>
      <c r="D330" s="9" t="s">
        <v>223</v>
      </c>
      <c r="E330" s="12">
        <v>0.62013888888888891</v>
      </c>
      <c r="F330" s="12">
        <v>0.19791666666666666</v>
      </c>
      <c r="G330" s="10">
        <v>6.2824074074074074E-2</v>
      </c>
      <c r="H330" s="12">
        <v>6.1805555555555558E-2</v>
      </c>
      <c r="I330" s="11">
        <v>1.7868055555555555</v>
      </c>
      <c r="J330" s="10">
        <v>0.10729166666666667</v>
      </c>
      <c r="K330" s="9" t="s">
        <v>980</v>
      </c>
      <c r="L330" s="9" t="str">
        <f>K330&amp;COUNTIF($K$2:$K330,K330)</f>
        <v>Yale Triathlon Club2</v>
      </c>
      <c r="M330" s="9">
        <f t="shared" si="5"/>
        <v>329</v>
      </c>
    </row>
    <row r="331" spans="1:13" x14ac:dyDescent="0.35">
      <c r="A331" s="9">
        <v>421</v>
      </c>
      <c r="B331" s="9">
        <v>348</v>
      </c>
      <c r="C331" s="9" t="s">
        <v>441</v>
      </c>
      <c r="D331" s="9" t="s">
        <v>223</v>
      </c>
      <c r="E331" s="12">
        <v>0.62083333333333335</v>
      </c>
      <c r="F331" s="12">
        <v>0.18055555555555555</v>
      </c>
      <c r="G331" s="10">
        <v>5.768518518518518E-2</v>
      </c>
      <c r="H331" s="12">
        <v>7.7083333333333337E-2</v>
      </c>
      <c r="I331" s="11">
        <v>2.1034722222222224</v>
      </c>
      <c r="J331" s="10">
        <v>0.10741898148148148</v>
      </c>
      <c r="K331" s="9" t="s">
        <v>128</v>
      </c>
      <c r="L331" s="9" t="str">
        <f>K331&amp;COUNTIF($K$2:$K331,K331)</f>
        <v>Newman University3</v>
      </c>
      <c r="M331" s="9">
        <f t="shared" si="5"/>
        <v>330</v>
      </c>
    </row>
    <row r="332" spans="1:13" x14ac:dyDescent="0.35">
      <c r="A332" s="9">
        <v>425</v>
      </c>
      <c r="B332" s="9">
        <v>995</v>
      </c>
      <c r="C332" s="9" t="s">
        <v>440</v>
      </c>
      <c r="D332" s="9" t="s">
        <v>223</v>
      </c>
      <c r="E332" s="12">
        <v>0.3840277777777778</v>
      </c>
      <c r="F332" s="12">
        <v>0.18263888888888891</v>
      </c>
      <c r="G332" s="10">
        <v>6.011574074074074E-2</v>
      </c>
      <c r="H332" s="12">
        <v>6.8749999999999992E-2</v>
      </c>
      <c r="I332" s="11">
        <v>2.2208333333333332</v>
      </c>
      <c r="J332" s="10">
        <v>0.10775462962962963</v>
      </c>
      <c r="K332" s="9" t="s">
        <v>39</v>
      </c>
      <c r="L332" s="9" t="str">
        <f>K332&amp;COUNTIF($K$2:$K332,K332)</f>
        <v>Columbia University Triathlon5</v>
      </c>
      <c r="M332" s="9">
        <f t="shared" si="5"/>
        <v>331</v>
      </c>
    </row>
    <row r="333" spans="1:13" x14ac:dyDescent="0.35">
      <c r="A333" s="9">
        <v>427</v>
      </c>
      <c r="B333" s="9">
        <v>355</v>
      </c>
      <c r="C333" s="9" t="s">
        <v>439</v>
      </c>
      <c r="D333" s="9" t="s">
        <v>223</v>
      </c>
      <c r="E333" s="12">
        <v>0.58819444444444446</v>
      </c>
      <c r="F333" s="12">
        <v>0.18402777777777779</v>
      </c>
      <c r="G333" s="10">
        <v>6.2731481481481485E-2</v>
      </c>
      <c r="H333" s="12">
        <v>5.1388888888888894E-2</v>
      </c>
      <c r="I333" s="11">
        <v>1.8798611111111112</v>
      </c>
      <c r="J333" s="10">
        <v>0.10780092592592593</v>
      </c>
      <c r="K333" s="9" t="s">
        <v>65</v>
      </c>
      <c r="L333" s="9" t="str">
        <f>K333&amp;COUNTIF($K$2:$K333,K333)</f>
        <v>Northeastern University Triathlon Club7</v>
      </c>
      <c r="M333" s="9">
        <f t="shared" si="5"/>
        <v>332</v>
      </c>
    </row>
    <row r="334" spans="1:13" x14ac:dyDescent="0.35">
      <c r="A334" s="9">
        <v>430</v>
      </c>
      <c r="B334" s="9">
        <v>561</v>
      </c>
      <c r="C334" s="9" t="s">
        <v>438</v>
      </c>
      <c r="D334" s="9" t="s">
        <v>223</v>
      </c>
      <c r="E334" s="12">
        <v>0.7104166666666667</v>
      </c>
      <c r="F334" s="12">
        <v>0.33749999999999997</v>
      </c>
      <c r="G334" s="10">
        <v>5.6168981481481479E-2</v>
      </c>
      <c r="H334" s="12">
        <v>9.7916666666666666E-2</v>
      </c>
      <c r="I334" s="11">
        <v>1.9652777777777777</v>
      </c>
      <c r="J334" s="10">
        <v>0.10805555555555556</v>
      </c>
      <c r="K334" s="9" t="s">
        <v>751</v>
      </c>
      <c r="L334" s="9" t="str">
        <f>K334&amp;COUNTIF($K$2:$K334,K334)</f>
        <v>Virginia Tech Triathlon Club9</v>
      </c>
      <c r="M334" s="9">
        <f t="shared" si="5"/>
        <v>333</v>
      </c>
    </row>
    <row r="335" spans="1:13" x14ac:dyDescent="0.35">
      <c r="A335" s="9">
        <v>432</v>
      </c>
      <c r="B335" s="9">
        <v>324</v>
      </c>
      <c r="C335" s="9" t="s">
        <v>437</v>
      </c>
      <c r="D335" s="9" t="s">
        <v>223</v>
      </c>
      <c r="E335" s="12">
        <v>0.63541666666666663</v>
      </c>
      <c r="F335" s="12">
        <v>0.15833333333333333</v>
      </c>
      <c r="G335" s="10">
        <v>6.1122685185185183E-2</v>
      </c>
      <c r="H335" s="12">
        <v>7.4999999999999997E-2</v>
      </c>
      <c r="I335" s="11">
        <v>1.9583333333333333</v>
      </c>
      <c r="J335" s="10">
        <v>0.10826388888888888</v>
      </c>
      <c r="K335" s="9" t="s">
        <v>753</v>
      </c>
      <c r="L335" s="9" t="str">
        <f>K335&amp;COUNTIF($K$2:$K335,K335)</f>
        <v>Missouri S and T Triathlon Club2</v>
      </c>
      <c r="M335" s="9">
        <f t="shared" si="5"/>
        <v>334</v>
      </c>
    </row>
    <row r="336" spans="1:13" x14ac:dyDescent="0.35">
      <c r="A336" s="9">
        <v>433</v>
      </c>
      <c r="B336" s="9">
        <v>150</v>
      </c>
      <c r="C336" s="9" t="s">
        <v>436</v>
      </c>
      <c r="D336" s="9" t="s">
        <v>223</v>
      </c>
      <c r="E336" s="12">
        <v>0.50138888888888888</v>
      </c>
      <c r="F336" s="12">
        <v>0.1423611111111111</v>
      </c>
      <c r="G336" s="10">
        <v>6.1689814814814815E-2</v>
      </c>
      <c r="H336" s="12">
        <v>5.2777777777777778E-2</v>
      </c>
      <c r="I336" s="11">
        <v>2.1083333333333334</v>
      </c>
      <c r="J336" s="10">
        <v>0.10846064814814815</v>
      </c>
      <c r="K336" s="9" t="s">
        <v>211</v>
      </c>
      <c r="L336" s="9" t="str">
        <f>K336&amp;COUNTIF($K$2:$K336,K336)</f>
        <v>Tri-Hawks (University of Iowa)2</v>
      </c>
      <c r="M336" s="9">
        <f t="shared" si="5"/>
        <v>335</v>
      </c>
    </row>
    <row r="337" spans="1:13" x14ac:dyDescent="0.35">
      <c r="A337" s="9">
        <v>435</v>
      </c>
      <c r="B337" s="9">
        <v>556</v>
      </c>
      <c r="C337" s="9" t="s">
        <v>435</v>
      </c>
      <c r="D337" s="9" t="s">
        <v>223</v>
      </c>
      <c r="E337" s="12">
        <v>0.60763888888888895</v>
      </c>
      <c r="F337" s="12">
        <v>0.16805555555555554</v>
      </c>
      <c r="G337" s="10">
        <v>6.0682870370370373E-2</v>
      </c>
      <c r="H337" s="12">
        <v>6.3888888888888884E-2</v>
      </c>
      <c r="I337" s="11">
        <v>2.0381944444444442</v>
      </c>
      <c r="J337" s="10">
        <v>0.10868055555555556</v>
      </c>
      <c r="K337" s="9" t="s">
        <v>751</v>
      </c>
      <c r="L337" s="9" t="str">
        <f>K337&amp;COUNTIF($K$2:$K337,K337)</f>
        <v>Virginia Tech Triathlon Club10</v>
      </c>
      <c r="M337" s="9">
        <f t="shared" si="5"/>
        <v>336</v>
      </c>
    </row>
    <row r="338" spans="1:13" x14ac:dyDescent="0.35">
      <c r="A338" s="9">
        <v>436</v>
      </c>
      <c r="B338" s="9">
        <v>589</v>
      </c>
      <c r="C338" s="9" t="s">
        <v>434</v>
      </c>
      <c r="D338" s="9" t="s">
        <v>223</v>
      </c>
      <c r="E338" s="12">
        <v>0.65486111111111112</v>
      </c>
      <c r="F338" s="12">
        <v>4.7222222222222221E-2</v>
      </c>
      <c r="G338" s="10">
        <v>6.0289351851851851E-2</v>
      </c>
      <c r="H338" s="12">
        <v>1.5972222222222224E-2</v>
      </c>
      <c r="I338" s="11">
        <v>2.1937500000000001</v>
      </c>
      <c r="J338" s="10">
        <v>0.10884259259259259</v>
      </c>
      <c r="K338" s="9" t="s">
        <v>78</v>
      </c>
      <c r="L338" s="9" t="str">
        <f>K338&amp;COUNTIF($K$2:$K338,K338)</f>
        <v>Wisconsin Triathlon Team (University of Wisconsin, Madison)9</v>
      </c>
      <c r="M338" s="9">
        <f t="shared" si="5"/>
        <v>337</v>
      </c>
    </row>
    <row r="339" spans="1:13" x14ac:dyDescent="0.35">
      <c r="A339" s="9">
        <v>437</v>
      </c>
      <c r="B339" s="9">
        <v>198</v>
      </c>
      <c r="C339" s="9" t="s">
        <v>433</v>
      </c>
      <c r="D339" s="9" t="s">
        <v>223</v>
      </c>
      <c r="E339" s="12">
        <v>0.54861111111111105</v>
      </c>
      <c r="F339" s="12">
        <v>0.16527777777777777</v>
      </c>
      <c r="G339" s="10">
        <v>6.1921296296296301E-2</v>
      </c>
      <c r="H339" s="12">
        <v>7.7083333333333337E-2</v>
      </c>
      <c r="I339" s="11">
        <v>2.0270833333333331</v>
      </c>
      <c r="J339" s="10">
        <v>0.10891203703703704</v>
      </c>
      <c r="K339" s="9" t="s">
        <v>33</v>
      </c>
      <c r="L339" s="9" t="str">
        <f>K339&amp;COUNTIF($K$2:$K339,K339)</f>
        <v>UCLA Triathlon5</v>
      </c>
      <c r="M339" s="9">
        <f t="shared" si="5"/>
        <v>338</v>
      </c>
    </row>
    <row r="340" spans="1:13" x14ac:dyDescent="0.35">
      <c r="A340" s="9">
        <v>438</v>
      </c>
      <c r="B340" s="9">
        <v>364</v>
      </c>
      <c r="C340" s="9" t="s">
        <v>432</v>
      </c>
      <c r="D340" s="9" t="s">
        <v>223</v>
      </c>
      <c r="E340" s="12">
        <v>0.59513888888888888</v>
      </c>
      <c r="F340" s="12">
        <v>0.22500000000000001</v>
      </c>
      <c r="G340" s="10">
        <v>6.3125000000000001E-2</v>
      </c>
      <c r="H340" s="12">
        <v>7.1527777777777787E-2</v>
      </c>
      <c r="I340" s="11">
        <v>1.8638888888888889</v>
      </c>
      <c r="J340" s="10">
        <v>0.10907407407407409</v>
      </c>
      <c r="K340" s="9" t="s">
        <v>754</v>
      </c>
      <c r="L340" s="9" t="str">
        <f>K340&amp;COUNTIF($K$2:$K340,K340)</f>
        <v>Northwestern4</v>
      </c>
      <c r="M340" s="9">
        <f t="shared" si="5"/>
        <v>339</v>
      </c>
    </row>
    <row r="341" spans="1:13" x14ac:dyDescent="0.35">
      <c r="A341" s="9">
        <v>440</v>
      </c>
      <c r="B341" s="9">
        <v>455</v>
      </c>
      <c r="C341" s="9" t="s">
        <v>431</v>
      </c>
      <c r="D341" s="9" t="s">
        <v>223</v>
      </c>
      <c r="E341" s="12">
        <v>0.63402777777777775</v>
      </c>
      <c r="F341" s="12">
        <v>0.25208333333333333</v>
      </c>
      <c r="G341" s="10">
        <v>6.0601851851851851E-2</v>
      </c>
      <c r="H341" s="12">
        <v>0.10416666666666667</v>
      </c>
      <c r="I341" s="11">
        <v>1.9215277777777777</v>
      </c>
      <c r="J341" s="10">
        <v>0.10917824074074074</v>
      </c>
      <c r="K341" s="9" t="s">
        <v>211</v>
      </c>
      <c r="L341" s="9" t="str">
        <f>K341&amp;COUNTIF($K$2:$K341,K341)</f>
        <v>Tri-Hawks (University of Iowa)3</v>
      </c>
      <c r="M341" s="9">
        <f t="shared" si="5"/>
        <v>340</v>
      </c>
    </row>
    <row r="342" spans="1:13" x14ac:dyDescent="0.35">
      <c r="A342" s="9">
        <v>441</v>
      </c>
      <c r="B342" s="9">
        <v>426</v>
      </c>
      <c r="C342" s="9" t="s">
        <v>430</v>
      </c>
      <c r="D342" s="9" t="s">
        <v>223</v>
      </c>
      <c r="E342" s="12">
        <v>0.56319444444444444</v>
      </c>
      <c r="F342" s="12">
        <v>0.16597222222222222</v>
      </c>
      <c r="G342" s="10">
        <v>6.0555555555555557E-2</v>
      </c>
      <c r="H342" s="12">
        <v>4.3750000000000004E-2</v>
      </c>
      <c r="I342" s="11">
        <v>2.1465277777777776</v>
      </c>
      <c r="J342" s="10">
        <v>0.1092361111111111</v>
      </c>
      <c r="K342" s="9" t="s">
        <v>42</v>
      </c>
      <c r="L342" s="9" t="str">
        <f>K342&amp;COUNTIF($K$2:$K342,K342)</f>
        <v>Santa Clara University Triathlon Club4</v>
      </c>
      <c r="M342" s="9">
        <f t="shared" si="5"/>
        <v>341</v>
      </c>
    </row>
    <row r="343" spans="1:13" x14ac:dyDescent="0.35">
      <c r="A343" s="9">
        <v>442</v>
      </c>
      <c r="B343" s="9">
        <v>496</v>
      </c>
      <c r="C343" s="9" t="s">
        <v>429</v>
      </c>
      <c r="D343" s="9" t="s">
        <v>223</v>
      </c>
      <c r="E343" s="12">
        <v>0.75347222222222221</v>
      </c>
      <c r="F343" s="12">
        <v>0.10416666666666667</v>
      </c>
      <c r="G343" s="10">
        <v>6.115740740740741E-2</v>
      </c>
      <c r="H343" s="12">
        <v>6.25E-2</v>
      </c>
      <c r="I343" s="11">
        <v>1.9645833333333333</v>
      </c>
      <c r="J343" s="10">
        <v>0.10927083333333333</v>
      </c>
      <c r="K343" s="9" t="s">
        <v>103</v>
      </c>
      <c r="L343" s="9" t="str">
        <f>K343&amp;COUNTIF($K$2:$K343,K343)</f>
        <v>United States Air Force Academy Triathlon team9</v>
      </c>
      <c r="M343" s="9">
        <f t="shared" si="5"/>
        <v>342</v>
      </c>
    </row>
    <row r="344" spans="1:13" x14ac:dyDescent="0.35">
      <c r="A344" s="9">
        <v>443</v>
      </c>
      <c r="B344" s="9">
        <v>345</v>
      </c>
      <c r="C344" s="9" t="s">
        <v>428</v>
      </c>
      <c r="D344" s="9" t="s">
        <v>223</v>
      </c>
      <c r="E344" s="12">
        <v>0.49027777777777781</v>
      </c>
      <c r="F344" s="12">
        <v>0.1277777777777778</v>
      </c>
      <c r="G344" s="10">
        <v>5.966435185185185E-2</v>
      </c>
      <c r="H344" s="12">
        <v>4.5833333333333337E-2</v>
      </c>
      <c r="I344" s="11">
        <v>2.3194444444444442</v>
      </c>
      <c r="J344" s="10">
        <v>0.10940972222222223</v>
      </c>
      <c r="K344" s="9" t="s">
        <v>128</v>
      </c>
      <c r="L344" s="9" t="str">
        <f>K344&amp;COUNTIF($K$2:$K344,K344)</f>
        <v>Newman University4</v>
      </c>
      <c r="M344" s="9">
        <f t="shared" si="5"/>
        <v>343</v>
      </c>
    </row>
    <row r="345" spans="1:13" x14ac:dyDescent="0.35">
      <c r="A345" s="9">
        <v>446</v>
      </c>
      <c r="B345" s="9">
        <v>349</v>
      </c>
      <c r="C345" s="9" t="s">
        <v>427</v>
      </c>
      <c r="D345" s="9" t="s">
        <v>223</v>
      </c>
      <c r="E345" s="12">
        <v>0.66041666666666665</v>
      </c>
      <c r="F345" s="12">
        <v>0.23958333333333334</v>
      </c>
      <c r="G345" s="10">
        <v>6.3344907407407405E-2</v>
      </c>
      <c r="H345" s="12">
        <v>9.0277777777777776E-2</v>
      </c>
      <c r="I345" s="11">
        <v>1.7770833333333333</v>
      </c>
      <c r="J345" s="10">
        <v>0.10950231481481482</v>
      </c>
      <c r="K345" s="9" t="s">
        <v>65</v>
      </c>
      <c r="L345" s="9" t="str">
        <f>K345&amp;COUNTIF($K$2:$K345,K345)</f>
        <v>Northeastern University Triathlon Club8</v>
      </c>
      <c r="M345" s="9">
        <f t="shared" si="5"/>
        <v>344</v>
      </c>
    </row>
    <row r="346" spans="1:13" x14ac:dyDescent="0.35">
      <c r="A346" s="9">
        <v>451</v>
      </c>
      <c r="B346" s="9">
        <v>43</v>
      </c>
      <c r="C346" s="9" t="s">
        <v>426</v>
      </c>
      <c r="D346" s="9" t="s">
        <v>223</v>
      </c>
      <c r="E346" s="12">
        <v>0.41597222222222219</v>
      </c>
      <c r="F346" s="12">
        <v>0.14305555555555557</v>
      </c>
      <c r="G346" s="10">
        <v>5.8553240740740746E-2</v>
      </c>
      <c r="H346" s="12">
        <v>7.1527777777777787E-2</v>
      </c>
      <c r="I346" s="11">
        <v>2.4472222222222224</v>
      </c>
      <c r="J346" s="10">
        <v>0.10987268518518518</v>
      </c>
      <c r="K346" s="9" t="s">
        <v>749</v>
      </c>
      <c r="L346" s="9" t="str">
        <f>K346&amp;COUNTIF($K$2:$K346,K346)</f>
        <v>MSU Triathlon Club (Michigan State University)9</v>
      </c>
      <c r="M346" s="9">
        <f t="shared" si="5"/>
        <v>345</v>
      </c>
    </row>
    <row r="347" spans="1:13" x14ac:dyDescent="0.35">
      <c r="A347" s="9">
        <v>453</v>
      </c>
      <c r="B347" s="9">
        <v>334</v>
      </c>
      <c r="C347" s="9" t="s">
        <v>425</v>
      </c>
      <c r="D347" s="9" t="s">
        <v>223</v>
      </c>
      <c r="E347" s="12">
        <v>0.58888888888888891</v>
      </c>
      <c r="F347" s="12">
        <v>0.15972222222222224</v>
      </c>
      <c r="G347" s="10">
        <v>6.5127314814814818E-2</v>
      </c>
      <c r="H347" s="12">
        <v>9.3055555555555558E-2</v>
      </c>
      <c r="I347" s="11">
        <v>1.8548611111111111</v>
      </c>
      <c r="J347" s="10">
        <v>0.11010416666666667</v>
      </c>
      <c r="K347" s="9" t="s">
        <v>749</v>
      </c>
      <c r="L347" s="9" t="str">
        <f>K347&amp;COUNTIF($K$2:$K347,K347)</f>
        <v>MSU Triathlon Club (Michigan State University)10</v>
      </c>
      <c r="M347" s="9">
        <f t="shared" si="5"/>
        <v>346</v>
      </c>
    </row>
    <row r="348" spans="1:13" x14ac:dyDescent="0.35">
      <c r="A348" s="9">
        <v>454</v>
      </c>
      <c r="B348" s="9">
        <v>451</v>
      </c>
      <c r="C348" s="9" t="s">
        <v>424</v>
      </c>
      <c r="D348" s="9" t="s">
        <v>223</v>
      </c>
      <c r="E348" s="12">
        <v>0.65486111111111112</v>
      </c>
      <c r="F348" s="12">
        <v>0.16111111111111112</v>
      </c>
      <c r="G348" s="10">
        <v>6.295138888888889E-2</v>
      </c>
      <c r="H348" s="12">
        <v>8.2638888888888887E-2</v>
      </c>
      <c r="I348" s="11">
        <v>1.9298611111111112</v>
      </c>
      <c r="J348" s="10">
        <v>0.11010416666666667</v>
      </c>
      <c r="K348" s="9" t="s">
        <v>211</v>
      </c>
      <c r="L348" s="9" t="str">
        <f>K348&amp;COUNTIF($K$2:$K348,K348)</f>
        <v>Tri-Hawks (University of Iowa)4</v>
      </c>
      <c r="M348" s="9">
        <f t="shared" si="5"/>
        <v>347</v>
      </c>
    </row>
    <row r="349" spans="1:13" x14ac:dyDescent="0.35">
      <c r="A349" s="9">
        <v>455</v>
      </c>
      <c r="B349" s="9">
        <v>429</v>
      </c>
      <c r="C349" s="9" t="s">
        <v>423</v>
      </c>
      <c r="D349" s="9" t="s">
        <v>223</v>
      </c>
      <c r="E349" s="12">
        <v>0.44097222222222227</v>
      </c>
      <c r="F349" s="12">
        <v>0.1423611111111111</v>
      </c>
      <c r="G349" s="10">
        <v>5.9837962962962961E-2</v>
      </c>
      <c r="H349" s="12">
        <v>5.0694444444444452E-2</v>
      </c>
      <c r="I349" s="11">
        <v>2.3819444444444442</v>
      </c>
      <c r="J349" s="10">
        <v>0.1101388888888889</v>
      </c>
      <c r="K349" s="9" t="s">
        <v>42</v>
      </c>
      <c r="L349" s="9" t="str">
        <f>K349&amp;COUNTIF($K$2:$K349,K349)</f>
        <v>Santa Clara University Triathlon Club5</v>
      </c>
      <c r="M349" s="9">
        <f t="shared" si="5"/>
        <v>348</v>
      </c>
    </row>
    <row r="350" spans="1:13" x14ac:dyDescent="0.35">
      <c r="A350" s="9">
        <v>456</v>
      </c>
      <c r="B350" s="9">
        <v>360</v>
      </c>
      <c r="C350" s="9" t="s">
        <v>422</v>
      </c>
      <c r="D350" s="9" t="s">
        <v>223</v>
      </c>
      <c r="E350" s="12">
        <v>0.63472222222222219</v>
      </c>
      <c r="F350" s="12">
        <v>0.1875</v>
      </c>
      <c r="G350" s="10">
        <v>6.3356481481481486E-2</v>
      </c>
      <c r="H350" s="12">
        <v>5.5555555555555552E-2</v>
      </c>
      <c r="I350" s="11">
        <v>1.9305555555555556</v>
      </c>
      <c r="J350" s="10">
        <v>0.11018518518518518</v>
      </c>
      <c r="K350" s="9" t="s">
        <v>754</v>
      </c>
      <c r="L350" s="9" t="str">
        <f>K350&amp;COUNTIF($K$2:$K350,K350)</f>
        <v>Northwestern5</v>
      </c>
      <c r="M350" s="9">
        <f t="shared" si="5"/>
        <v>349</v>
      </c>
    </row>
    <row r="351" spans="1:13" x14ac:dyDescent="0.35">
      <c r="A351" s="9">
        <v>457</v>
      </c>
      <c r="B351" s="9">
        <v>146</v>
      </c>
      <c r="C351" s="9" t="s">
        <v>421</v>
      </c>
      <c r="D351" s="9" t="s">
        <v>223</v>
      </c>
      <c r="E351" s="12">
        <v>0.63263888888888886</v>
      </c>
      <c r="F351" s="12">
        <v>0.22638888888888889</v>
      </c>
      <c r="G351" s="10">
        <v>6.1678240740740742E-2</v>
      </c>
      <c r="H351" s="12">
        <v>5.7638888888888885E-2</v>
      </c>
      <c r="I351" s="11">
        <v>1.9993055555555557</v>
      </c>
      <c r="J351" s="10">
        <v>0.11031249999999999</v>
      </c>
      <c r="K351" s="9" t="s">
        <v>109</v>
      </c>
      <c r="L351" s="9" t="str">
        <f>K351&amp;COUNTIF($K$2:$K351,K351)</f>
        <v>University of Florida Tri-Gators6</v>
      </c>
      <c r="M351" s="9">
        <f t="shared" si="5"/>
        <v>350</v>
      </c>
    </row>
    <row r="352" spans="1:13" x14ac:dyDescent="0.35">
      <c r="A352" s="9">
        <v>460</v>
      </c>
      <c r="B352" s="9">
        <v>327</v>
      </c>
      <c r="C352" s="9" t="s">
        <v>239</v>
      </c>
      <c r="D352" s="9" t="s">
        <v>223</v>
      </c>
      <c r="E352" s="12">
        <v>0.6694444444444444</v>
      </c>
      <c r="F352" s="12">
        <v>0.15486111111111112</v>
      </c>
      <c r="G352" s="10">
        <v>6.3657407407407399E-2</v>
      </c>
      <c r="H352" s="12">
        <v>5.2777777777777778E-2</v>
      </c>
      <c r="I352" s="11">
        <v>1.9229166666666666</v>
      </c>
      <c r="J352" s="10">
        <v>0.1103587962962963</v>
      </c>
      <c r="K352" s="9" t="s">
        <v>753</v>
      </c>
      <c r="L352" s="9" t="str">
        <f>K352&amp;COUNTIF($K$2:$K352,K352)</f>
        <v>Missouri S and T Triathlon Club3</v>
      </c>
      <c r="M352" s="9">
        <f t="shared" si="5"/>
        <v>351</v>
      </c>
    </row>
    <row r="353" spans="1:13" x14ac:dyDescent="0.35">
      <c r="A353" s="9">
        <v>462</v>
      </c>
      <c r="B353" s="9">
        <v>457</v>
      </c>
      <c r="C353" s="9" t="s">
        <v>420</v>
      </c>
      <c r="D353" s="9" t="s">
        <v>223</v>
      </c>
      <c r="E353" s="12">
        <v>0.6875</v>
      </c>
      <c r="F353" s="12">
        <v>0.20069444444444443</v>
      </c>
      <c r="G353" s="10">
        <v>6.2719907407407405E-2</v>
      </c>
      <c r="H353" s="12">
        <v>8.4027777777777771E-2</v>
      </c>
      <c r="I353" s="11">
        <v>1.89375</v>
      </c>
      <c r="J353" s="10">
        <v>0.11052083333333333</v>
      </c>
      <c r="K353" s="9" t="s">
        <v>45</v>
      </c>
      <c r="L353" s="9" t="str">
        <f>K353&amp;COUNTIF($K$2:$K353,K353)</f>
        <v>TriCats (University of Arizona)10</v>
      </c>
      <c r="M353" s="9">
        <f t="shared" si="5"/>
        <v>352</v>
      </c>
    </row>
    <row r="354" spans="1:13" x14ac:dyDescent="0.35">
      <c r="A354" s="9">
        <v>463</v>
      </c>
      <c r="B354" s="9">
        <v>423</v>
      </c>
      <c r="C354" s="9" t="s">
        <v>419</v>
      </c>
      <c r="D354" s="9" t="s">
        <v>223</v>
      </c>
      <c r="E354" s="12">
        <v>0.64513888888888882</v>
      </c>
      <c r="F354" s="12">
        <v>0.19791666666666666</v>
      </c>
      <c r="G354" s="10">
        <v>6.0810185185185182E-2</v>
      </c>
      <c r="H354" s="12">
        <v>8.4722222222222213E-2</v>
      </c>
      <c r="I354" s="11">
        <v>2.0555555555555558</v>
      </c>
      <c r="J354" s="10">
        <v>0.11056712962962963</v>
      </c>
      <c r="K354" s="9" t="s">
        <v>42</v>
      </c>
      <c r="L354" s="9" t="str">
        <f>K354&amp;COUNTIF($K$2:$K354,K354)</f>
        <v>Santa Clara University Triathlon Club6</v>
      </c>
      <c r="M354" s="9">
        <f t="shared" si="5"/>
        <v>353</v>
      </c>
    </row>
    <row r="355" spans="1:13" x14ac:dyDescent="0.35">
      <c r="A355" s="9">
        <v>467</v>
      </c>
      <c r="B355" s="9">
        <v>350</v>
      </c>
      <c r="C355" s="9" t="s">
        <v>418</v>
      </c>
      <c r="D355" s="9" t="s">
        <v>223</v>
      </c>
      <c r="E355" s="12">
        <v>0.65138888888888891</v>
      </c>
      <c r="F355" s="12">
        <v>0.23819444444444446</v>
      </c>
      <c r="G355" s="10">
        <v>6.3263888888888883E-2</v>
      </c>
      <c r="H355" s="12">
        <v>7.6388888888888895E-2</v>
      </c>
      <c r="I355" s="11">
        <v>1.8986111111111112</v>
      </c>
      <c r="J355" s="10">
        <v>0.11104166666666666</v>
      </c>
      <c r="K355" s="9" t="s">
        <v>65</v>
      </c>
      <c r="L355" s="9" t="str">
        <f>K355&amp;COUNTIF($K$2:$K355,K355)</f>
        <v>Northeastern University Triathlon Club9</v>
      </c>
      <c r="M355" s="9">
        <f t="shared" si="5"/>
        <v>354</v>
      </c>
    </row>
    <row r="356" spans="1:13" x14ac:dyDescent="0.35">
      <c r="A356" s="9">
        <v>469</v>
      </c>
      <c r="B356" s="9">
        <v>293</v>
      </c>
      <c r="C356" s="9" t="s">
        <v>417</v>
      </c>
      <c r="D356" s="9" t="s">
        <v>223</v>
      </c>
      <c r="E356" s="12">
        <v>0.69791666666666663</v>
      </c>
      <c r="F356" s="12">
        <v>0.28402777777777777</v>
      </c>
      <c r="G356" s="10">
        <v>6.1388888888888889E-2</v>
      </c>
      <c r="H356" s="12">
        <v>8.5416666666666655E-2</v>
      </c>
      <c r="I356" s="11">
        <v>1.9131944444444444</v>
      </c>
      <c r="J356" s="10">
        <v>0.11108796296296297</v>
      </c>
      <c r="K356" s="9" t="s">
        <v>147</v>
      </c>
      <c r="L356" s="9" t="str">
        <f>K356&amp;COUNTIF($K$2:$K356,K356)</f>
        <v>Fighting Illini Triathlon (University of Illinois)7</v>
      </c>
      <c r="M356" s="9">
        <f t="shared" si="5"/>
        <v>355</v>
      </c>
    </row>
    <row r="357" spans="1:13" x14ac:dyDescent="0.35">
      <c r="A357" s="9">
        <v>470</v>
      </c>
      <c r="B357" s="9">
        <v>232</v>
      </c>
      <c r="C357" s="9" t="s">
        <v>416</v>
      </c>
      <c r="D357" s="9" t="s">
        <v>223</v>
      </c>
      <c r="E357" s="12">
        <v>0.55208333333333337</v>
      </c>
      <c r="F357" s="12">
        <v>0.16597222222222222</v>
      </c>
      <c r="G357" s="10">
        <v>6.0717592592592594E-2</v>
      </c>
      <c r="H357" s="12">
        <v>8.4027777777777771E-2</v>
      </c>
      <c r="I357" s="11">
        <v>2.21875</v>
      </c>
      <c r="J357" s="10">
        <v>0.11109953703703705</v>
      </c>
      <c r="K357" s="9" t="s">
        <v>756</v>
      </c>
      <c r="L357" s="9" t="str">
        <f>K357&amp;COUNTIF($K$2:$K357,K357)</f>
        <v>Baylor Triathlon Club (Baylor University)1</v>
      </c>
      <c r="M357" s="9">
        <f t="shared" si="5"/>
        <v>356</v>
      </c>
    </row>
    <row r="358" spans="1:13" x14ac:dyDescent="0.35">
      <c r="A358" s="9">
        <v>471</v>
      </c>
      <c r="B358" s="9">
        <v>498</v>
      </c>
      <c r="C358" s="9" t="s">
        <v>415</v>
      </c>
      <c r="D358" s="9" t="s">
        <v>223</v>
      </c>
      <c r="E358" s="12">
        <v>0.50208333333333333</v>
      </c>
      <c r="F358" s="12">
        <v>0.12847222222222224</v>
      </c>
      <c r="G358" s="10">
        <v>6.3263888888888883E-2</v>
      </c>
      <c r="H358" s="12">
        <v>4.7916666666666663E-2</v>
      </c>
      <c r="I358" s="11">
        <v>2.1909722222222223</v>
      </c>
      <c r="J358" s="10">
        <v>0.11112268518518519</v>
      </c>
      <c r="K358" s="9" t="s">
        <v>103</v>
      </c>
      <c r="L358" s="9" t="str">
        <f>K358&amp;COUNTIF($K$2:$K358,K358)</f>
        <v>United States Air Force Academy Triathlon team10</v>
      </c>
      <c r="M358" s="9">
        <f t="shared" si="5"/>
        <v>357</v>
      </c>
    </row>
    <row r="359" spans="1:13" x14ac:dyDescent="0.35">
      <c r="A359" s="9">
        <v>474</v>
      </c>
      <c r="B359" s="9">
        <v>434</v>
      </c>
      <c r="C359" s="9" t="s">
        <v>414</v>
      </c>
      <c r="D359" s="9" t="s">
        <v>223</v>
      </c>
      <c r="E359" s="12">
        <v>0.7944444444444444</v>
      </c>
      <c r="F359" s="12">
        <v>0.20069444444444443</v>
      </c>
      <c r="G359" s="10">
        <v>5.9062499999999997E-2</v>
      </c>
      <c r="H359" s="12">
        <v>6.7361111111111108E-2</v>
      </c>
      <c r="I359" s="11">
        <v>2.0659722222222223</v>
      </c>
      <c r="J359" s="10">
        <v>0.11122685185185184</v>
      </c>
      <c r="K359" s="9" t="s">
        <v>106</v>
      </c>
      <c r="L359" s="9" t="str">
        <f>K359&amp;COUNTIF($K$2:$K359,K359)</f>
        <v>Texas A&amp;M Triathlon Team10</v>
      </c>
      <c r="M359" s="9">
        <f t="shared" si="5"/>
        <v>358</v>
      </c>
    </row>
    <row r="360" spans="1:13" x14ac:dyDescent="0.35">
      <c r="A360" s="9">
        <v>475</v>
      </c>
      <c r="B360" s="9">
        <v>252</v>
      </c>
      <c r="C360" s="9" t="s">
        <v>413</v>
      </c>
      <c r="D360" s="9" t="s">
        <v>223</v>
      </c>
      <c r="E360" s="12">
        <v>0.65277777777777779</v>
      </c>
      <c r="F360" s="12">
        <v>0.17152777777777775</v>
      </c>
      <c r="G360" s="10">
        <v>6.491898148148148E-2</v>
      </c>
      <c r="H360" s="12">
        <v>6.6666666666666666E-2</v>
      </c>
      <c r="I360" s="11">
        <v>1.8875</v>
      </c>
      <c r="J360" s="10">
        <v>0.11125</v>
      </c>
      <c r="K360" s="9" t="s">
        <v>25</v>
      </c>
      <c r="L360" s="9" t="str">
        <f>K360&amp;COUNTIF($K$2:$K360,K360)</f>
        <v>Cal Triathlon (University of California, Berkeley)19</v>
      </c>
      <c r="M360" s="9">
        <f t="shared" si="5"/>
        <v>359</v>
      </c>
    </row>
    <row r="361" spans="1:13" x14ac:dyDescent="0.35">
      <c r="A361" s="9">
        <v>476</v>
      </c>
      <c r="B361" s="9">
        <v>301</v>
      </c>
      <c r="C361" s="9" t="s">
        <v>412</v>
      </c>
      <c r="D361" s="9" t="s">
        <v>223</v>
      </c>
      <c r="E361" s="12">
        <v>0.87638888888888899</v>
      </c>
      <c r="F361" s="12">
        <v>0.16111111111111112</v>
      </c>
      <c r="G361" s="10">
        <v>6.0601851851851851E-2</v>
      </c>
      <c r="H361" s="12">
        <v>6.1111111111111116E-2</v>
      </c>
      <c r="I361" s="11">
        <v>1.940277777777778</v>
      </c>
      <c r="J361" s="10">
        <v>0.11127314814814815</v>
      </c>
      <c r="K361" s="9" t="s">
        <v>763</v>
      </c>
      <c r="L361" s="9" t="str">
        <f>K361&amp;COUNTIF($K$2:$K361,K361)</f>
        <v>Georgetown University Triathlon Team3</v>
      </c>
      <c r="M361" s="9">
        <f t="shared" si="5"/>
        <v>360</v>
      </c>
    </row>
    <row r="362" spans="1:13" x14ac:dyDescent="0.35">
      <c r="A362" s="9">
        <v>477</v>
      </c>
      <c r="B362" s="9">
        <v>253</v>
      </c>
      <c r="C362" s="9" t="s">
        <v>411</v>
      </c>
      <c r="D362" s="9" t="s">
        <v>223</v>
      </c>
      <c r="J362" s="10">
        <v>0.11131944444444446</v>
      </c>
      <c r="K362" s="9" t="s">
        <v>25</v>
      </c>
      <c r="L362" s="9" t="str">
        <f>K362&amp;COUNTIF($K$2:$K362,K362)</f>
        <v>Cal Triathlon (University of California, Berkeley)20</v>
      </c>
      <c r="M362" s="9">
        <f t="shared" si="5"/>
        <v>361</v>
      </c>
    </row>
    <row r="363" spans="1:13" x14ac:dyDescent="0.35">
      <c r="A363" s="9">
        <v>480</v>
      </c>
      <c r="B363" s="9">
        <v>453</v>
      </c>
      <c r="C363" s="9" t="s">
        <v>410</v>
      </c>
      <c r="D363" s="9" t="s">
        <v>223</v>
      </c>
      <c r="E363" s="12">
        <v>0.66597222222222219</v>
      </c>
      <c r="F363" s="12">
        <v>0.1875</v>
      </c>
      <c r="G363" s="10">
        <v>6.4803240740740745E-2</v>
      </c>
      <c r="H363" s="12">
        <v>0.10555555555555556</v>
      </c>
      <c r="I363" s="11">
        <v>1.8458333333333332</v>
      </c>
      <c r="J363" s="10">
        <v>0.11158564814814814</v>
      </c>
      <c r="K363" s="9" t="s">
        <v>211</v>
      </c>
      <c r="L363" s="9" t="str">
        <f>K363&amp;COUNTIF($K$2:$K363,K363)</f>
        <v>Tri-Hawks (University of Iowa)5</v>
      </c>
      <c r="M363" s="9">
        <f t="shared" si="5"/>
        <v>362</v>
      </c>
    </row>
    <row r="364" spans="1:13" x14ac:dyDescent="0.35">
      <c r="A364" s="9">
        <v>481</v>
      </c>
      <c r="B364" s="9">
        <v>396</v>
      </c>
      <c r="C364" s="9" t="s">
        <v>409</v>
      </c>
      <c r="D364" s="9" t="s">
        <v>223</v>
      </c>
      <c r="E364" s="12">
        <v>0.77847222222222223</v>
      </c>
      <c r="F364" s="12">
        <v>0.17916666666666667</v>
      </c>
      <c r="G364" s="10">
        <v>6.1203703703703705E-2</v>
      </c>
      <c r="H364" s="12">
        <v>7.1527777777777787E-2</v>
      </c>
      <c r="I364" s="11">
        <v>1.9930555555555556</v>
      </c>
      <c r="J364" s="10">
        <v>0.11159722222222222</v>
      </c>
      <c r="K364" s="9" t="s">
        <v>1092</v>
      </c>
      <c r="L364" s="9" t="str">
        <f>K364&amp;COUNTIF($K$2:$K364,K364)</f>
        <v>UCSC Triathlon (University of Cal, Santa Cruz)2</v>
      </c>
      <c r="M364" s="9">
        <f t="shared" si="5"/>
        <v>363</v>
      </c>
    </row>
    <row r="365" spans="1:13" x14ac:dyDescent="0.35">
      <c r="A365" s="9">
        <v>486</v>
      </c>
      <c r="B365" s="9">
        <v>380</v>
      </c>
      <c r="C365" s="9" t="s">
        <v>408</v>
      </c>
      <c r="D365" s="9" t="s">
        <v>223</v>
      </c>
      <c r="E365" s="12">
        <v>0.53611111111111109</v>
      </c>
      <c r="F365" s="12">
        <v>0.29097222222222224</v>
      </c>
      <c r="G365" s="10">
        <v>6.1018518518518521E-2</v>
      </c>
      <c r="H365" s="12">
        <v>0.10277777777777779</v>
      </c>
      <c r="I365" s="11">
        <v>2.1284722222222223</v>
      </c>
      <c r="J365" s="10">
        <v>0.11202546296296297</v>
      </c>
      <c r="K365" s="9" t="s">
        <v>853</v>
      </c>
      <c r="L365" s="9" t="str">
        <f>K365&amp;COUNTIF($K$2:$K365,K365)</f>
        <v>Oregon State University Triathlon Club1</v>
      </c>
      <c r="M365" s="9">
        <f t="shared" si="5"/>
        <v>364</v>
      </c>
    </row>
    <row r="366" spans="1:13" x14ac:dyDescent="0.35">
      <c r="A366" s="9">
        <v>487</v>
      </c>
      <c r="B366" s="9">
        <v>405</v>
      </c>
      <c r="C366" s="9" t="s">
        <v>407</v>
      </c>
      <c r="D366" s="9" t="s">
        <v>223</v>
      </c>
      <c r="E366" s="12">
        <v>0.52430555555555558</v>
      </c>
      <c r="F366" s="12">
        <v>0.15763888888888888</v>
      </c>
      <c r="G366" s="10">
        <v>6.4652777777777781E-2</v>
      </c>
      <c r="H366" s="12">
        <v>5.6944444444444443E-2</v>
      </c>
      <c r="I366" s="11">
        <v>2.1069444444444447</v>
      </c>
      <c r="J366" s="10">
        <v>0.11210648148148149</v>
      </c>
      <c r="K366" s="9" t="s">
        <v>1092</v>
      </c>
      <c r="L366" s="9" t="str">
        <f>K366&amp;COUNTIF($K$2:$K366,K366)</f>
        <v>UCSC Triathlon (University of Cal, Santa Cruz)3</v>
      </c>
      <c r="M366" s="9">
        <f t="shared" si="5"/>
        <v>365</v>
      </c>
    </row>
    <row r="367" spans="1:13" x14ac:dyDescent="0.35">
      <c r="A367" s="9">
        <v>488</v>
      </c>
      <c r="B367" s="9">
        <v>151</v>
      </c>
      <c r="C367" s="9" t="s">
        <v>406</v>
      </c>
      <c r="D367" s="9" t="s">
        <v>223</v>
      </c>
      <c r="E367" s="12">
        <v>0.4861111111111111</v>
      </c>
      <c r="F367" s="12">
        <v>0.17777777777777778</v>
      </c>
      <c r="G367" s="10">
        <v>6.6400462962962967E-2</v>
      </c>
      <c r="H367" s="12">
        <v>7.0833333333333331E-2</v>
      </c>
      <c r="I367" s="11">
        <v>2.0069444444444442</v>
      </c>
      <c r="J367" s="10">
        <v>0.11212962962962963</v>
      </c>
      <c r="K367" s="9" t="s">
        <v>211</v>
      </c>
      <c r="L367" s="9" t="str">
        <f>K367&amp;COUNTIF($K$2:$K367,K367)</f>
        <v>Tri-Hawks (University of Iowa)6</v>
      </c>
      <c r="M367" s="9">
        <f t="shared" si="5"/>
        <v>366</v>
      </c>
    </row>
    <row r="368" spans="1:13" x14ac:dyDescent="0.35">
      <c r="A368" s="9">
        <v>489</v>
      </c>
      <c r="B368" s="9">
        <v>246</v>
      </c>
      <c r="C368" s="9" t="s">
        <v>405</v>
      </c>
      <c r="D368" s="9" t="s">
        <v>223</v>
      </c>
      <c r="E368" s="12">
        <v>0.69930555555555562</v>
      </c>
      <c r="F368" s="12">
        <v>0.14861111111111111</v>
      </c>
      <c r="G368" s="10">
        <v>6.277777777777778E-2</v>
      </c>
      <c r="H368" s="12">
        <v>3.4722222222222224E-2</v>
      </c>
      <c r="I368" s="11">
        <v>2.0798611111111112</v>
      </c>
      <c r="J368" s="10">
        <v>0.1121875</v>
      </c>
      <c r="K368" s="9" t="s">
        <v>25</v>
      </c>
      <c r="L368" s="9" t="str">
        <f>K368&amp;COUNTIF($K$2:$K368,K368)</f>
        <v>Cal Triathlon (University of California, Berkeley)21</v>
      </c>
      <c r="M368" s="9">
        <f t="shared" si="5"/>
        <v>367</v>
      </c>
    </row>
    <row r="369" spans="1:13" x14ac:dyDescent="0.35">
      <c r="A369" s="9">
        <v>491</v>
      </c>
      <c r="B369" s="9">
        <v>536</v>
      </c>
      <c r="C369" s="9" t="s">
        <v>404</v>
      </c>
      <c r="D369" s="9" t="s">
        <v>223</v>
      </c>
      <c r="E369" s="12">
        <v>0.64236111111111105</v>
      </c>
      <c r="F369" s="12">
        <v>0.17916666666666667</v>
      </c>
      <c r="G369" s="10">
        <v>6.4560185185185193E-2</v>
      </c>
      <c r="H369" s="12">
        <v>8.819444444444445E-2</v>
      </c>
      <c r="I369" s="11">
        <v>1.9618055555555556</v>
      </c>
      <c r="J369" s="10">
        <v>0.11245370370370371</v>
      </c>
      <c r="K369" s="9" t="s">
        <v>743</v>
      </c>
      <c r="L369" s="9" t="str">
        <f>K369&amp;COUNTIF($K$2:$K369,K369)</f>
        <v>University of Wisconsin - La Crosse2</v>
      </c>
      <c r="M369" s="9">
        <f t="shared" si="5"/>
        <v>368</v>
      </c>
    </row>
    <row r="370" spans="1:13" x14ac:dyDescent="0.35">
      <c r="A370" s="9">
        <v>492</v>
      </c>
      <c r="B370" s="9">
        <v>399</v>
      </c>
      <c r="C370" s="9" t="s">
        <v>403</v>
      </c>
      <c r="D370" s="9" t="s">
        <v>223</v>
      </c>
      <c r="E370" s="12">
        <v>0.29166666666666669</v>
      </c>
      <c r="F370" s="12">
        <v>0.21736111111111112</v>
      </c>
      <c r="G370" s="10">
        <v>6.744212962962963E-2</v>
      </c>
      <c r="H370" s="12">
        <v>0.15347222222222223</v>
      </c>
      <c r="I370" s="11">
        <v>2.0368055555555555</v>
      </c>
      <c r="J370" s="10">
        <v>0.11245370370370371</v>
      </c>
      <c r="K370" s="12" t="s">
        <v>814</v>
      </c>
      <c r="L370" s="9" t="str">
        <f>K370&amp;COUNTIF($K$2:$K370,K370)</f>
        <v>Cincinnati3</v>
      </c>
      <c r="M370" s="9">
        <f t="shared" si="5"/>
        <v>369</v>
      </c>
    </row>
    <row r="371" spans="1:13" x14ac:dyDescent="0.35">
      <c r="A371" s="9">
        <v>493</v>
      </c>
      <c r="B371" s="9">
        <v>558</v>
      </c>
      <c r="C371" s="9" t="s">
        <v>402</v>
      </c>
      <c r="D371" s="9" t="s">
        <v>223</v>
      </c>
      <c r="E371" s="12">
        <v>0.63541666666666663</v>
      </c>
      <c r="F371" s="12">
        <v>0.17777777777777778</v>
      </c>
      <c r="G371" s="10">
        <v>6.0914351851851851E-2</v>
      </c>
      <c r="H371" s="12">
        <v>5.4166666666666669E-2</v>
      </c>
      <c r="I371" s="11">
        <v>2.2319444444444447</v>
      </c>
      <c r="J371" s="10">
        <v>0.11259259259259259</v>
      </c>
      <c r="K371" s="9" t="s">
        <v>751</v>
      </c>
      <c r="L371" s="9" t="str">
        <f>K371&amp;COUNTIF($K$2:$K371,K371)</f>
        <v>Virginia Tech Triathlon Club11</v>
      </c>
      <c r="M371" s="9">
        <f t="shared" si="5"/>
        <v>370</v>
      </c>
    </row>
    <row r="372" spans="1:13" x14ac:dyDescent="0.35">
      <c r="A372" s="9">
        <v>495</v>
      </c>
      <c r="B372" s="9">
        <v>142</v>
      </c>
      <c r="C372" s="9" t="s">
        <v>401</v>
      </c>
      <c r="D372" s="9" t="s">
        <v>223</v>
      </c>
      <c r="E372" s="12">
        <v>0.76736111111111116</v>
      </c>
      <c r="F372" s="12">
        <v>0.35902777777777778</v>
      </c>
      <c r="G372" s="10">
        <v>6.4606481481481473E-2</v>
      </c>
      <c r="H372" s="12">
        <v>6.805555555555555E-2</v>
      </c>
      <c r="I372" s="11">
        <v>1.6916666666666667</v>
      </c>
      <c r="J372" s="10">
        <v>0.11274305555555557</v>
      </c>
      <c r="K372" s="9" t="s">
        <v>39</v>
      </c>
      <c r="L372" s="9" t="str">
        <f>K372&amp;COUNTIF($K$2:$K372,K372)</f>
        <v>Columbia University Triathlon6</v>
      </c>
      <c r="M372" s="9">
        <f t="shared" si="5"/>
        <v>371</v>
      </c>
    </row>
    <row r="373" spans="1:13" x14ac:dyDescent="0.35">
      <c r="A373" s="9">
        <v>496</v>
      </c>
      <c r="B373" s="9">
        <v>587</v>
      </c>
      <c r="C373" s="9" t="s">
        <v>400</v>
      </c>
      <c r="D373" s="9" t="s">
        <v>223</v>
      </c>
      <c r="E373" s="12">
        <v>0.68125000000000002</v>
      </c>
      <c r="F373" s="12">
        <v>0.20625000000000002</v>
      </c>
      <c r="G373" s="10">
        <v>6.2824074074074074E-2</v>
      </c>
      <c r="H373" s="12">
        <v>5.9027777777777783E-2</v>
      </c>
      <c r="I373" s="11">
        <v>2.0486111111111112</v>
      </c>
      <c r="J373" s="10">
        <v>0.11277777777777777</v>
      </c>
      <c r="K373" s="9" t="s">
        <v>78</v>
      </c>
      <c r="L373" s="9" t="str">
        <f>K373&amp;COUNTIF($K$2:$K373,K373)</f>
        <v>Wisconsin Triathlon Team (University of Wisconsin, Madison)10</v>
      </c>
      <c r="M373" s="9">
        <f t="shared" si="5"/>
        <v>372</v>
      </c>
    </row>
    <row r="374" spans="1:13" x14ac:dyDescent="0.35">
      <c r="A374" s="9">
        <v>497</v>
      </c>
      <c r="B374" s="9">
        <v>588</v>
      </c>
      <c r="C374" s="9" t="s">
        <v>399</v>
      </c>
      <c r="D374" s="9" t="s">
        <v>223</v>
      </c>
      <c r="E374" s="12">
        <v>0.59652777777777777</v>
      </c>
      <c r="F374" s="12">
        <v>0.24097222222222223</v>
      </c>
      <c r="G374" s="10">
        <v>6.0949074074074072E-2</v>
      </c>
      <c r="H374" s="12">
        <v>0.14861111111111111</v>
      </c>
      <c r="I374" s="11">
        <v>2.1256944444444446</v>
      </c>
      <c r="J374" s="10">
        <v>0.11282407407407408</v>
      </c>
      <c r="K374" s="9" t="s">
        <v>78</v>
      </c>
      <c r="L374" s="9" t="str">
        <f>K374&amp;COUNTIF($K$2:$K374,K374)</f>
        <v>Wisconsin Triathlon Team (University of Wisconsin, Madison)11</v>
      </c>
      <c r="M374" s="9">
        <f t="shared" si="5"/>
        <v>373</v>
      </c>
    </row>
    <row r="375" spans="1:13" x14ac:dyDescent="0.35">
      <c r="A375" s="9">
        <v>498</v>
      </c>
      <c r="B375" s="9">
        <v>489</v>
      </c>
      <c r="C375" s="9" t="s">
        <v>398</v>
      </c>
      <c r="D375" s="9" t="s">
        <v>223</v>
      </c>
      <c r="E375" s="12">
        <v>0.54999999999999993</v>
      </c>
      <c r="F375" s="12">
        <v>0.11597222222222221</v>
      </c>
      <c r="G375" s="10">
        <v>6.3449074074074074E-2</v>
      </c>
      <c r="H375" s="12">
        <v>6.1111111111111116E-2</v>
      </c>
      <c r="I375" s="11">
        <v>2.2381944444444444</v>
      </c>
      <c r="J375" s="10">
        <v>0.11290509259259258</v>
      </c>
      <c r="K375" s="9" t="s">
        <v>196</v>
      </c>
      <c r="L375" s="9" t="str">
        <f>K375&amp;COUNTIF($K$2:$K375,K375)</f>
        <v>UNC-Chapel Hill Triathlon Club3</v>
      </c>
      <c r="M375" s="9">
        <f t="shared" si="5"/>
        <v>374</v>
      </c>
    </row>
    <row r="376" spans="1:13" x14ac:dyDescent="0.35">
      <c r="A376" s="9">
        <v>501</v>
      </c>
      <c r="B376" s="9">
        <v>476</v>
      </c>
      <c r="C376" s="9" t="s">
        <v>397</v>
      </c>
      <c r="D376" s="9" t="s">
        <v>223</v>
      </c>
      <c r="E376" s="12">
        <v>0.60625000000000007</v>
      </c>
      <c r="F376" s="12">
        <v>0.2298611111111111</v>
      </c>
      <c r="G376" s="10">
        <v>6.1400462962962969E-2</v>
      </c>
      <c r="H376" s="12">
        <v>0.12152777777777778</v>
      </c>
      <c r="I376" s="11">
        <v>2.1368055555555556</v>
      </c>
      <c r="J376" s="10">
        <v>0.1129976851851852</v>
      </c>
      <c r="K376" s="9" t="s">
        <v>33</v>
      </c>
      <c r="L376" s="9" t="str">
        <f>K376&amp;COUNTIF($K$2:$K376,K376)</f>
        <v>UCLA Triathlon6</v>
      </c>
      <c r="M376" s="9">
        <f t="shared" si="5"/>
        <v>375</v>
      </c>
    </row>
    <row r="377" spans="1:13" x14ac:dyDescent="0.35">
      <c r="A377" s="9">
        <v>505</v>
      </c>
      <c r="B377" s="9">
        <v>237</v>
      </c>
      <c r="C377" s="9" t="s">
        <v>396</v>
      </c>
      <c r="D377" s="9" t="s">
        <v>223</v>
      </c>
      <c r="E377" s="11">
        <v>1.0826388888888889</v>
      </c>
      <c r="F377" s="12">
        <v>0.19999999999999998</v>
      </c>
      <c r="G377" s="10">
        <v>5.6365740740740744E-2</v>
      </c>
      <c r="H377" s="12">
        <v>8.8888888888888892E-2</v>
      </c>
      <c r="I377" s="11">
        <v>2.0319444444444446</v>
      </c>
      <c r="J377" s="10">
        <v>0.11311342592592592</v>
      </c>
      <c r="K377" s="9" t="s">
        <v>842</v>
      </c>
      <c r="L377" s="9" t="str">
        <f>K377&amp;COUNTIF($K$2:$K377,K377)</f>
        <v>Boston University Triathlon Team4</v>
      </c>
      <c r="M377" s="9">
        <f t="shared" si="5"/>
        <v>376</v>
      </c>
    </row>
    <row r="378" spans="1:13" x14ac:dyDescent="0.35">
      <c r="A378" s="9">
        <v>507</v>
      </c>
      <c r="B378" s="9">
        <v>418</v>
      </c>
      <c r="C378" s="9" t="s">
        <v>395</v>
      </c>
      <c r="D378" s="9" t="s">
        <v>223</v>
      </c>
      <c r="E378" s="12">
        <v>0.55347222222222225</v>
      </c>
      <c r="F378" s="12">
        <v>0.16250000000000001</v>
      </c>
      <c r="G378" s="10">
        <v>6.1701388888888896E-2</v>
      </c>
      <c r="H378" s="12">
        <v>0.11944444444444445</v>
      </c>
      <c r="I378" s="11">
        <v>2.25</v>
      </c>
      <c r="J378" s="10">
        <v>0.11315972222222222</v>
      </c>
      <c r="K378" s="9" t="s">
        <v>122</v>
      </c>
      <c r="L378" s="9" t="str">
        <f>K378&amp;COUNTIF($K$2:$K378,K378)</f>
        <v>Penn State Triathlon Club2</v>
      </c>
      <c r="M378" s="9">
        <f t="shared" si="5"/>
        <v>377</v>
      </c>
    </row>
    <row r="379" spans="1:13" x14ac:dyDescent="0.35">
      <c r="A379" s="9">
        <v>509</v>
      </c>
      <c r="B379" s="9">
        <v>278</v>
      </c>
      <c r="C379" s="9" t="s">
        <v>394</v>
      </c>
      <c r="D379" s="9" t="s">
        <v>223</v>
      </c>
      <c r="E379" s="12">
        <v>0.61527777777777781</v>
      </c>
      <c r="F379" s="12">
        <v>0.30277777777777776</v>
      </c>
      <c r="G379" s="10">
        <v>7.0497685185185191E-2</v>
      </c>
      <c r="H379" s="12">
        <v>5.2777777777777778E-2</v>
      </c>
      <c r="I379" s="11">
        <v>1.5881944444444445</v>
      </c>
      <c r="J379" s="10">
        <v>0.11318287037037038</v>
      </c>
      <c r="K379" s="9" t="s">
        <v>770</v>
      </c>
      <c r="L379" s="9" t="str">
        <f>K379&amp;COUNTIF($K$2:$K379,K379)</f>
        <v>Cornell6</v>
      </c>
      <c r="M379" s="9">
        <f t="shared" si="5"/>
        <v>378</v>
      </c>
    </row>
    <row r="380" spans="1:13" x14ac:dyDescent="0.35">
      <c r="A380" s="9">
        <v>511</v>
      </c>
      <c r="B380" s="9">
        <v>322</v>
      </c>
      <c r="C380" s="9" t="s">
        <v>393</v>
      </c>
      <c r="D380" s="9" t="s">
        <v>223</v>
      </c>
      <c r="E380" s="12">
        <v>0.66597222222222219</v>
      </c>
      <c r="F380" s="12">
        <v>0.375</v>
      </c>
      <c r="G380" s="10">
        <v>6.3483796296296302E-2</v>
      </c>
      <c r="H380" s="12">
        <v>7.2222222222222229E-2</v>
      </c>
      <c r="I380" s="11">
        <v>1.877777777777778</v>
      </c>
      <c r="J380" s="10">
        <v>0.11335648148148147</v>
      </c>
      <c r="K380" s="9" t="s">
        <v>753</v>
      </c>
      <c r="L380" s="9" t="str">
        <f>K380&amp;COUNTIF($K$2:$K380,K380)</f>
        <v>Missouri S and T Triathlon Club4</v>
      </c>
      <c r="M380" s="9">
        <f t="shared" si="5"/>
        <v>379</v>
      </c>
    </row>
    <row r="381" spans="1:13" x14ac:dyDescent="0.35">
      <c r="A381" s="9">
        <v>513</v>
      </c>
      <c r="B381" s="9">
        <v>414</v>
      </c>
      <c r="C381" s="9" t="s">
        <v>392</v>
      </c>
      <c r="D381" s="9" t="s">
        <v>223</v>
      </c>
      <c r="E381" s="12">
        <v>0.69444444444444453</v>
      </c>
      <c r="F381" s="12">
        <v>0.16805555555555554</v>
      </c>
      <c r="G381" s="10">
        <v>6.3622685185185185E-2</v>
      </c>
      <c r="H381" s="12">
        <v>4.9305555555555554E-2</v>
      </c>
      <c r="I381" s="11">
        <v>2.0749999999999997</v>
      </c>
      <c r="J381" s="10">
        <v>0.11342592592592593</v>
      </c>
      <c r="K381" s="9" t="s">
        <v>1092</v>
      </c>
      <c r="L381" s="9" t="str">
        <f>K381&amp;COUNTIF($K$2:$K381,K381)</f>
        <v>UCSC Triathlon (University of Cal, Santa Cruz)4</v>
      </c>
      <c r="M381" s="9">
        <f t="shared" si="5"/>
        <v>380</v>
      </c>
    </row>
    <row r="382" spans="1:13" x14ac:dyDescent="0.35">
      <c r="A382" s="9">
        <v>514</v>
      </c>
      <c r="B382" s="9">
        <v>229</v>
      </c>
      <c r="C382" s="9" t="s">
        <v>391</v>
      </c>
      <c r="D382" s="9" t="s">
        <v>223</v>
      </c>
      <c r="E382" s="12">
        <v>0.50624999999999998</v>
      </c>
      <c r="F382" s="12">
        <v>0.1763888888888889</v>
      </c>
      <c r="G382" s="10">
        <v>6.4317129629629641E-2</v>
      </c>
      <c r="H382" s="12">
        <v>5.2777777777777778E-2</v>
      </c>
      <c r="I382" s="11">
        <v>2.2104166666666667</v>
      </c>
      <c r="J382" s="10">
        <v>0.11343750000000001</v>
      </c>
      <c r="K382" s="9" t="s">
        <v>780</v>
      </c>
      <c r="L382" s="9" t="str">
        <f>K382&amp;COUNTIF($K$2:$K382,K382)</f>
        <v>Akron Triathlon Club2</v>
      </c>
      <c r="M382" s="9">
        <f t="shared" si="5"/>
        <v>381</v>
      </c>
    </row>
    <row r="383" spans="1:13" x14ac:dyDescent="0.35">
      <c r="A383" s="9">
        <v>517</v>
      </c>
      <c r="B383" s="9">
        <v>454</v>
      </c>
      <c r="C383" s="9" t="s">
        <v>390</v>
      </c>
      <c r="D383" s="9" t="s">
        <v>223</v>
      </c>
      <c r="E383" s="12">
        <v>0.70763888888888893</v>
      </c>
      <c r="F383" s="12">
        <v>0.17083333333333331</v>
      </c>
      <c r="G383" s="10">
        <v>6.0659722222222219E-2</v>
      </c>
      <c r="H383" s="12">
        <v>0.10972222222222222</v>
      </c>
      <c r="I383" s="11">
        <v>2.1875</v>
      </c>
      <c r="J383" s="10">
        <v>0.11361111111111111</v>
      </c>
      <c r="K383" s="9" t="s">
        <v>211</v>
      </c>
      <c r="L383" s="9" t="str">
        <f>K383&amp;COUNTIF($K$2:$K383,K383)</f>
        <v>Tri-Hawks (University of Iowa)7</v>
      </c>
      <c r="M383" s="9">
        <f t="shared" si="5"/>
        <v>382</v>
      </c>
    </row>
    <row r="384" spans="1:13" x14ac:dyDescent="0.35">
      <c r="A384" s="9">
        <v>518</v>
      </c>
      <c r="B384" s="9">
        <v>321</v>
      </c>
      <c r="C384" s="9" t="s">
        <v>389</v>
      </c>
      <c r="D384" s="9" t="s">
        <v>223</v>
      </c>
      <c r="E384" s="12">
        <v>0.81319444444444444</v>
      </c>
      <c r="F384" s="12">
        <v>0.19027777777777777</v>
      </c>
      <c r="G384" s="10">
        <v>6.1145833333333337E-2</v>
      </c>
      <c r="H384" s="12">
        <v>9.6527777777777768E-2</v>
      </c>
      <c r="I384" s="11">
        <v>2.0513888888888889</v>
      </c>
      <c r="J384" s="10">
        <v>0.11370370370370371</v>
      </c>
      <c r="K384" s="9" t="s">
        <v>753</v>
      </c>
      <c r="L384" s="9" t="str">
        <f>K384&amp;COUNTIF($K$2:$K384,K384)</f>
        <v>Missouri S and T Triathlon Club5</v>
      </c>
      <c r="M384" s="9">
        <f t="shared" si="5"/>
        <v>383</v>
      </c>
    </row>
    <row r="385" spans="1:13" x14ac:dyDescent="0.35">
      <c r="A385" s="9">
        <v>520</v>
      </c>
      <c r="B385" s="9">
        <v>361</v>
      </c>
      <c r="C385" s="9" t="s">
        <v>388</v>
      </c>
      <c r="D385" s="9" t="s">
        <v>223</v>
      </c>
      <c r="E385" s="12">
        <v>0.60069444444444442</v>
      </c>
      <c r="F385" s="12">
        <v>0.50624999999999998</v>
      </c>
      <c r="G385" s="10">
        <v>6.2696759259259258E-2</v>
      </c>
      <c r="H385" s="12">
        <v>0.14583333333333334</v>
      </c>
      <c r="I385" s="11">
        <v>1.8111111111111111</v>
      </c>
      <c r="J385" s="10">
        <v>0.11380787037037036</v>
      </c>
      <c r="K385" s="9" t="s">
        <v>754</v>
      </c>
      <c r="L385" s="9" t="str">
        <f>K385&amp;COUNTIF($K$2:$K385,K385)</f>
        <v>Northwestern6</v>
      </c>
      <c r="M385" s="9">
        <f t="shared" si="5"/>
        <v>384</v>
      </c>
    </row>
    <row r="386" spans="1:13" x14ac:dyDescent="0.35">
      <c r="A386" s="9">
        <v>522</v>
      </c>
      <c r="B386" s="9">
        <v>346</v>
      </c>
      <c r="C386" s="9" t="s">
        <v>387</v>
      </c>
      <c r="D386" s="9" t="s">
        <v>223</v>
      </c>
      <c r="E386" s="12">
        <v>0.61041666666666672</v>
      </c>
      <c r="F386" s="12">
        <v>0.12708333333333333</v>
      </c>
      <c r="G386" s="10">
        <v>6.4340277777777774E-2</v>
      </c>
      <c r="H386" s="12">
        <v>8.0555555555555561E-2</v>
      </c>
      <c r="I386" s="11">
        <v>2.1548611111111113</v>
      </c>
      <c r="J386" s="10">
        <v>0.11392361111111111</v>
      </c>
      <c r="K386" s="9" t="s">
        <v>128</v>
      </c>
      <c r="L386" s="9" t="str">
        <f>K386&amp;COUNTIF($K$2:$K386,K386)</f>
        <v>Newman University5</v>
      </c>
      <c r="M386" s="9">
        <f t="shared" si="5"/>
        <v>385</v>
      </c>
    </row>
    <row r="387" spans="1:13" x14ac:dyDescent="0.35">
      <c r="A387" s="9">
        <v>523</v>
      </c>
      <c r="B387" s="9">
        <v>204</v>
      </c>
      <c r="C387" s="9" t="s">
        <v>386</v>
      </c>
      <c r="D387" s="9" t="s">
        <v>223</v>
      </c>
      <c r="E387" s="12">
        <v>0.65069444444444446</v>
      </c>
      <c r="F387" s="12">
        <v>0.10625</v>
      </c>
      <c r="G387" s="10">
        <v>6.3379629629629633E-2</v>
      </c>
      <c r="H387" s="12">
        <v>4.6527777777777779E-2</v>
      </c>
      <c r="I387" s="11">
        <v>2.2354166666666666</v>
      </c>
      <c r="J387" s="10">
        <v>0.1140625</v>
      </c>
      <c r="K387" s="9" t="s">
        <v>7</v>
      </c>
      <c r="L387" s="9" t="str">
        <f>K387&amp;COUNTIF($K$2:$K387,K387)</f>
        <v>CU Triathlon Team (University of Colorado, Boulder)14</v>
      </c>
      <c r="M387" s="9">
        <f t="shared" si="5"/>
        <v>386</v>
      </c>
    </row>
    <row r="388" spans="1:13" x14ac:dyDescent="0.35">
      <c r="A388" s="9">
        <v>527</v>
      </c>
      <c r="B388" s="9">
        <v>549</v>
      </c>
      <c r="C388" s="9" t="s">
        <v>385</v>
      </c>
      <c r="D388" s="9" t="s">
        <v>223</v>
      </c>
      <c r="E388" s="12">
        <v>0.65625</v>
      </c>
      <c r="F388" s="12">
        <v>0.11041666666666666</v>
      </c>
      <c r="G388" s="10">
        <v>6.6087962962962959E-2</v>
      </c>
      <c r="H388" s="12">
        <v>3.8194444444444441E-2</v>
      </c>
      <c r="I388" s="11">
        <v>2.0840277777777776</v>
      </c>
      <c r="J388" s="10">
        <v>0.11427083333333332</v>
      </c>
      <c r="K388" s="9" t="s">
        <v>775</v>
      </c>
      <c r="L388" s="9" t="str">
        <f>K388&amp;COUNTIF($K$2:$K388,K388)</f>
        <v>UTSA Triathlon Club (UT San Antonio)4</v>
      </c>
      <c r="M388" s="9">
        <f t="shared" ref="M388:M451" si="6">M387+1</f>
        <v>387</v>
      </c>
    </row>
    <row r="389" spans="1:13" x14ac:dyDescent="0.35">
      <c r="A389" s="9">
        <v>528</v>
      </c>
      <c r="B389" s="9">
        <v>460</v>
      </c>
      <c r="C389" s="9" t="s">
        <v>384</v>
      </c>
      <c r="D389" s="9" t="s">
        <v>223</v>
      </c>
      <c r="E389" s="12">
        <v>0.65416666666666667</v>
      </c>
      <c r="F389" s="12">
        <v>0.15208333333333332</v>
      </c>
      <c r="G389" s="10">
        <v>6.3576388888888891E-2</v>
      </c>
      <c r="H389" s="12">
        <v>7.3611111111111113E-2</v>
      </c>
      <c r="I389" s="11">
        <v>2.1604166666666669</v>
      </c>
      <c r="J389" s="10">
        <v>0.11427083333333332</v>
      </c>
      <c r="K389" s="9" t="s">
        <v>57</v>
      </c>
      <c r="L389" s="9" t="str">
        <f>K389&amp;COUNTIF($K$2:$K389,K389)</f>
        <v>Triclones (Iowa State University)9</v>
      </c>
      <c r="M389" s="9">
        <f t="shared" si="6"/>
        <v>388</v>
      </c>
    </row>
    <row r="390" spans="1:13" x14ac:dyDescent="0.35">
      <c r="A390" s="9">
        <v>530</v>
      </c>
      <c r="B390" s="9">
        <v>297</v>
      </c>
      <c r="C390" s="9" t="s">
        <v>383</v>
      </c>
      <c r="D390" s="9" t="s">
        <v>223</v>
      </c>
      <c r="E390" s="12">
        <v>0.66875000000000007</v>
      </c>
      <c r="F390" s="12">
        <v>0.21527777777777779</v>
      </c>
      <c r="G390" s="10">
        <v>5.6689814814814811E-2</v>
      </c>
      <c r="H390" s="12">
        <v>9.5833333333333326E-2</v>
      </c>
      <c r="I390" s="11">
        <v>2.4756944444444442</v>
      </c>
      <c r="J390" s="10">
        <v>0.11431712962962963</v>
      </c>
      <c r="K390" s="9" t="s">
        <v>147</v>
      </c>
      <c r="L390" s="9" t="str">
        <f>K390&amp;COUNTIF($K$2:$K390,K390)</f>
        <v>Fighting Illini Triathlon (University of Illinois)8</v>
      </c>
      <c r="M390" s="9">
        <f t="shared" si="6"/>
        <v>389</v>
      </c>
    </row>
    <row r="391" spans="1:13" x14ac:dyDescent="0.35">
      <c r="A391" s="9">
        <v>534</v>
      </c>
      <c r="B391" s="9">
        <v>372</v>
      </c>
      <c r="C391" s="9" t="s">
        <v>382</v>
      </c>
      <c r="D391" s="9" t="s">
        <v>223</v>
      </c>
      <c r="E391" s="12">
        <v>0.69166666666666676</v>
      </c>
      <c r="F391" s="12">
        <v>0.15277777777777776</v>
      </c>
      <c r="G391" s="10">
        <v>6.4050925925925928E-2</v>
      </c>
      <c r="H391" s="12">
        <v>6.3194444444444442E-2</v>
      </c>
      <c r="I391" s="11">
        <v>2.1277777777777778</v>
      </c>
      <c r="J391" s="10">
        <v>0.11466435185185185</v>
      </c>
      <c r="K391" s="9" t="s">
        <v>760</v>
      </c>
      <c r="L391" s="9" t="str">
        <f>K391&amp;COUNTIF($K$2:$K391,K391)</f>
        <v>Ohio State University7</v>
      </c>
      <c r="M391" s="9">
        <f t="shared" si="6"/>
        <v>390</v>
      </c>
    </row>
    <row r="392" spans="1:13" x14ac:dyDescent="0.35">
      <c r="A392" s="9">
        <v>539</v>
      </c>
      <c r="B392" s="9">
        <v>430</v>
      </c>
      <c r="C392" s="9" t="s">
        <v>381</v>
      </c>
      <c r="D392" s="9" t="s">
        <v>223</v>
      </c>
      <c r="E392" s="12">
        <v>0.65416666666666667</v>
      </c>
      <c r="F392" s="12">
        <v>0.15208333333333332</v>
      </c>
      <c r="G392" s="10">
        <v>6.267361111111111E-2</v>
      </c>
      <c r="H392" s="12">
        <v>0.17361111111111113</v>
      </c>
      <c r="I392" s="11">
        <v>2.161111111111111</v>
      </c>
      <c r="J392" s="10">
        <v>0.11505787037037037</v>
      </c>
      <c r="K392" s="9" t="s">
        <v>106</v>
      </c>
      <c r="L392" s="9" t="str">
        <f>K392&amp;COUNTIF($K$2:$K392,K392)</f>
        <v>Texas A&amp;M Triathlon Team11</v>
      </c>
      <c r="M392" s="9">
        <f t="shared" si="6"/>
        <v>391</v>
      </c>
    </row>
    <row r="393" spans="1:13" x14ac:dyDescent="0.35">
      <c r="A393" s="9">
        <v>541</v>
      </c>
      <c r="B393" s="9">
        <v>285</v>
      </c>
      <c r="C393" s="9" t="s">
        <v>380</v>
      </c>
      <c r="D393" s="9" t="s">
        <v>223</v>
      </c>
      <c r="E393" s="12">
        <v>0.81527777777777777</v>
      </c>
      <c r="F393" s="12">
        <v>0.21111111111111111</v>
      </c>
      <c r="G393" s="10">
        <v>6.6886574074074071E-2</v>
      </c>
      <c r="H393" s="12">
        <v>0.12222222222222223</v>
      </c>
      <c r="I393" s="11">
        <v>1.7409722222222221</v>
      </c>
      <c r="J393" s="10">
        <v>0.11508101851851853</v>
      </c>
      <c r="K393" s="9" t="s">
        <v>147</v>
      </c>
      <c r="L393" s="9" t="str">
        <f>K393&amp;COUNTIF($K$2:$K393,K393)</f>
        <v>Fighting Illini Triathlon (University of Illinois)9</v>
      </c>
      <c r="M393" s="9">
        <f t="shared" si="6"/>
        <v>392</v>
      </c>
    </row>
    <row r="394" spans="1:13" x14ac:dyDescent="0.35">
      <c r="A394" s="9">
        <v>542</v>
      </c>
      <c r="B394" s="9">
        <v>371</v>
      </c>
      <c r="C394" s="9" t="s">
        <v>379</v>
      </c>
      <c r="D394" s="9" t="s">
        <v>223</v>
      </c>
      <c r="J394" s="10">
        <v>0.11509259259259259</v>
      </c>
      <c r="K394" s="9" t="s">
        <v>760</v>
      </c>
      <c r="L394" s="9" t="str">
        <f>K394&amp;COUNTIF($K$2:$K394,K394)</f>
        <v>Ohio State University8</v>
      </c>
      <c r="M394" s="9">
        <f t="shared" si="6"/>
        <v>393</v>
      </c>
    </row>
    <row r="395" spans="1:13" x14ac:dyDescent="0.35">
      <c r="A395" s="9">
        <v>544</v>
      </c>
      <c r="B395" s="9">
        <v>353</v>
      </c>
      <c r="C395" s="9" t="s">
        <v>378</v>
      </c>
      <c r="D395" s="9" t="s">
        <v>223</v>
      </c>
      <c r="E395" s="12">
        <v>0.71527777777777779</v>
      </c>
      <c r="F395" s="12">
        <v>0.17847222222222223</v>
      </c>
      <c r="G395" s="10">
        <v>6.3055555555555545E-2</v>
      </c>
      <c r="H395" s="12">
        <v>8.5416666666666655E-2</v>
      </c>
      <c r="I395" s="11">
        <v>2.1465277777777776</v>
      </c>
      <c r="J395" s="10">
        <v>0.11517361111111112</v>
      </c>
      <c r="K395" s="9" t="s">
        <v>65</v>
      </c>
      <c r="L395" s="9" t="str">
        <f>K395&amp;COUNTIF($K$2:$K395,K395)</f>
        <v>Northeastern University Triathlon Club10</v>
      </c>
      <c r="M395" s="9">
        <f t="shared" si="6"/>
        <v>394</v>
      </c>
    </row>
    <row r="396" spans="1:13" x14ac:dyDescent="0.35">
      <c r="A396" s="9">
        <v>545</v>
      </c>
      <c r="B396" s="9">
        <v>581</v>
      </c>
      <c r="C396" s="9" t="s">
        <v>377</v>
      </c>
      <c r="D396" s="9" t="s">
        <v>223</v>
      </c>
      <c r="E396" s="12">
        <v>0.53472222222222221</v>
      </c>
      <c r="F396" s="12">
        <v>0.19930555555555554</v>
      </c>
      <c r="G396" s="10">
        <v>6.1712962962962963E-2</v>
      </c>
      <c r="H396" s="12">
        <v>0.11527777777777777</v>
      </c>
      <c r="I396" s="11">
        <v>2.3576388888888888</v>
      </c>
      <c r="J396" s="10">
        <v>0.11519675925925926</v>
      </c>
      <c r="K396" s="9" t="s">
        <v>78</v>
      </c>
      <c r="L396" s="9" t="str">
        <f>K396&amp;COUNTIF($K$2:$K396,K396)</f>
        <v>Wisconsin Triathlon Team (University of Wisconsin, Madison)12</v>
      </c>
      <c r="M396" s="9">
        <f t="shared" si="6"/>
        <v>395</v>
      </c>
    </row>
    <row r="397" spans="1:13" x14ac:dyDescent="0.35">
      <c r="A397" s="9">
        <v>546</v>
      </c>
      <c r="B397" s="9">
        <v>300</v>
      </c>
      <c r="C397" s="9" t="s">
        <v>376</v>
      </c>
      <c r="D397" s="9" t="s">
        <v>223</v>
      </c>
      <c r="E397" s="12">
        <v>0.55555555555555558</v>
      </c>
      <c r="F397" s="12">
        <v>0.30208333333333331</v>
      </c>
      <c r="G397" s="10">
        <v>6.4571759259259259E-2</v>
      </c>
      <c r="H397" s="12">
        <v>0.13125000000000001</v>
      </c>
      <c r="I397" s="11">
        <v>2.0534722222222221</v>
      </c>
      <c r="J397" s="10">
        <v>0.11530092592592593</v>
      </c>
      <c r="K397" s="9" t="s">
        <v>829</v>
      </c>
      <c r="L397" s="9" t="str">
        <f>K397&amp;COUNTIF($K$2:$K397,K397)</f>
        <v>Gamecock Triathlon Club2</v>
      </c>
      <c r="M397" s="9">
        <f t="shared" si="6"/>
        <v>396</v>
      </c>
    </row>
    <row r="398" spans="1:13" x14ac:dyDescent="0.35">
      <c r="A398" s="9">
        <v>547</v>
      </c>
      <c r="B398" s="9">
        <v>569</v>
      </c>
      <c r="C398" s="9" t="s">
        <v>375</v>
      </c>
      <c r="D398" s="9" t="s">
        <v>223</v>
      </c>
      <c r="E398" s="12">
        <v>0.46180555555555558</v>
      </c>
      <c r="F398" s="12">
        <v>0.15555555555555556</v>
      </c>
      <c r="G398" s="10">
        <v>6.8784722222222219E-2</v>
      </c>
      <c r="H398" s="12">
        <v>4.1666666666666664E-2</v>
      </c>
      <c r="I398" s="11">
        <v>2.1305555555555555</v>
      </c>
      <c r="J398" s="10">
        <v>0.11530092592592593</v>
      </c>
      <c r="K398" s="9" t="s">
        <v>740</v>
      </c>
      <c r="L398" s="9" t="str">
        <f>K398&amp;COUNTIF($K$2:$K398,K398)</f>
        <v>Washington University St. Louis3</v>
      </c>
      <c r="M398" s="9">
        <f t="shared" si="6"/>
        <v>397</v>
      </c>
    </row>
    <row r="399" spans="1:13" x14ac:dyDescent="0.35">
      <c r="A399" s="9">
        <v>548</v>
      </c>
      <c r="B399" s="9">
        <v>977</v>
      </c>
      <c r="C399" s="9" t="s">
        <v>374</v>
      </c>
      <c r="D399" s="9" t="s">
        <v>223</v>
      </c>
      <c r="E399" s="12">
        <v>0.5180555555555556</v>
      </c>
      <c r="F399" s="12">
        <v>0.12013888888888889</v>
      </c>
      <c r="G399" s="10">
        <v>6.581018518518518E-2</v>
      </c>
      <c r="H399" s="12">
        <v>3.6805555555555557E-2</v>
      </c>
      <c r="I399" s="11">
        <v>2.2930555555555556</v>
      </c>
      <c r="J399" s="10">
        <v>0.1153125</v>
      </c>
      <c r="K399" s="9" t="s">
        <v>763</v>
      </c>
      <c r="L399" s="9" t="str">
        <f>K399&amp;COUNTIF($K$2:$K399,K399)</f>
        <v>Georgetown University Triathlon Team4</v>
      </c>
      <c r="M399" s="9">
        <f t="shared" si="6"/>
        <v>398</v>
      </c>
    </row>
    <row r="400" spans="1:13" x14ac:dyDescent="0.35">
      <c r="A400" s="9">
        <v>549</v>
      </c>
      <c r="B400" s="9">
        <v>238</v>
      </c>
      <c r="C400" s="9" t="s">
        <v>373</v>
      </c>
      <c r="D400" s="9" t="s">
        <v>223</v>
      </c>
      <c r="E400" s="12">
        <v>0.64930555555555558</v>
      </c>
      <c r="F400" s="12">
        <v>0.17013888888888887</v>
      </c>
      <c r="G400" s="10">
        <v>6.2430555555555552E-2</v>
      </c>
      <c r="H400" s="12">
        <v>0.13333333333333333</v>
      </c>
      <c r="I400" s="11">
        <v>2.2270833333333333</v>
      </c>
      <c r="J400" s="10">
        <v>0.1154513888888889</v>
      </c>
      <c r="K400" s="9" t="s">
        <v>842</v>
      </c>
      <c r="L400" s="9" t="str">
        <f>K400&amp;COUNTIF($K$2:$K400,K400)</f>
        <v>Boston University Triathlon Team5</v>
      </c>
      <c r="M400" s="9">
        <f t="shared" si="6"/>
        <v>399</v>
      </c>
    </row>
    <row r="401" spans="1:13" x14ac:dyDescent="0.35">
      <c r="A401" s="9">
        <v>551</v>
      </c>
      <c r="B401" s="9">
        <v>437</v>
      </c>
      <c r="C401" s="9" t="s">
        <v>372</v>
      </c>
      <c r="D401" s="9" t="s">
        <v>223</v>
      </c>
      <c r="E401" s="12">
        <v>0.65347222222222223</v>
      </c>
      <c r="F401" s="12">
        <v>0.23958333333333334</v>
      </c>
      <c r="G401" s="10">
        <v>6.2696759259259258E-2</v>
      </c>
      <c r="H401" s="12">
        <v>5.2777777777777778E-2</v>
      </c>
      <c r="I401" s="11">
        <v>2.2229166666666669</v>
      </c>
      <c r="J401" s="10">
        <v>0.1155324074074074</v>
      </c>
      <c r="K401" s="9" t="s">
        <v>106</v>
      </c>
      <c r="L401" s="9" t="str">
        <f>K401&amp;COUNTIF($K$2:$K401,K401)</f>
        <v>Texas A&amp;M Triathlon Team12</v>
      </c>
      <c r="M401" s="9">
        <f t="shared" si="6"/>
        <v>400</v>
      </c>
    </row>
    <row r="402" spans="1:13" x14ac:dyDescent="0.35">
      <c r="A402" s="9">
        <v>555</v>
      </c>
      <c r="B402" s="9">
        <v>305</v>
      </c>
      <c r="C402" s="9" t="s">
        <v>371</v>
      </c>
      <c r="D402" s="9" t="s">
        <v>223</v>
      </c>
      <c r="E402" s="12">
        <v>0.63402777777777775</v>
      </c>
      <c r="F402" s="12">
        <v>0.23333333333333331</v>
      </c>
      <c r="G402" s="10">
        <v>6.6921296296296298E-2</v>
      </c>
      <c r="H402" s="12">
        <v>8.3333333333333329E-2</v>
      </c>
      <c r="I402" s="11">
        <v>1.9736111111111112</v>
      </c>
      <c r="J402" s="10">
        <v>0.11569444444444445</v>
      </c>
      <c r="K402" s="9" t="s">
        <v>736</v>
      </c>
      <c r="L402" s="9" t="str">
        <f>K402&amp;COUNTIF($K$2:$K402,K402)</f>
        <v>Georgia Tech Triathlon Club4</v>
      </c>
      <c r="M402" s="9">
        <f t="shared" si="6"/>
        <v>401</v>
      </c>
    </row>
    <row r="403" spans="1:13" x14ac:dyDescent="0.35">
      <c r="A403" s="9">
        <v>557</v>
      </c>
      <c r="B403" s="9">
        <v>514</v>
      </c>
      <c r="C403" s="9" t="s">
        <v>370</v>
      </c>
      <c r="D403" s="9" t="s">
        <v>223</v>
      </c>
      <c r="E403" s="12">
        <v>0.61388888888888882</v>
      </c>
      <c r="F403" s="12">
        <v>0.15902777777777777</v>
      </c>
      <c r="G403" s="10">
        <v>6.5543981481481481E-2</v>
      </c>
      <c r="H403" s="12">
        <v>6.9444444444444434E-2</v>
      </c>
      <c r="I403" s="11">
        <v>2.1777777777777776</v>
      </c>
      <c r="J403" s="10">
        <v>0.11591435185185185</v>
      </c>
      <c r="K403" s="9" t="s">
        <v>109</v>
      </c>
      <c r="L403" s="9" t="str">
        <f>K403&amp;COUNTIF($K$2:$K403,K403)</f>
        <v>University of Florida Tri-Gators7</v>
      </c>
      <c r="M403" s="9">
        <f t="shared" si="6"/>
        <v>402</v>
      </c>
    </row>
    <row r="404" spans="1:13" x14ac:dyDescent="0.35">
      <c r="A404" s="9">
        <v>558</v>
      </c>
      <c r="B404" s="9">
        <v>227</v>
      </c>
      <c r="C404" s="9" t="s">
        <v>369</v>
      </c>
      <c r="D404" s="9" t="s">
        <v>223</v>
      </c>
      <c r="E404" s="12">
        <v>0.6069444444444444</v>
      </c>
      <c r="F404" s="12">
        <v>0.22222222222222221</v>
      </c>
      <c r="G404" s="10">
        <v>6.1122685185185183E-2</v>
      </c>
      <c r="H404" s="12">
        <v>7.3611111111111113E-2</v>
      </c>
      <c r="I404" s="11">
        <v>2.3840277777777779</v>
      </c>
      <c r="J404" s="10">
        <v>0.11592592592592592</v>
      </c>
      <c r="K404" s="9" t="s">
        <v>780</v>
      </c>
      <c r="L404" s="9" t="str">
        <f>K404&amp;COUNTIF($K$2:$K404,K404)</f>
        <v>Akron Triathlon Club3</v>
      </c>
      <c r="M404" s="9">
        <f t="shared" si="6"/>
        <v>403</v>
      </c>
    </row>
    <row r="405" spans="1:13" x14ac:dyDescent="0.35">
      <c r="A405" s="9">
        <v>559</v>
      </c>
      <c r="B405" s="9">
        <v>209</v>
      </c>
      <c r="C405" s="9" t="s">
        <v>368</v>
      </c>
      <c r="D405" s="9" t="s">
        <v>223</v>
      </c>
      <c r="E405" s="12">
        <v>0.5756944444444444</v>
      </c>
      <c r="F405" s="12">
        <v>0.27152777777777776</v>
      </c>
      <c r="G405" s="10">
        <v>6.3692129629629626E-2</v>
      </c>
      <c r="H405" s="12">
        <v>6.7361111111111108E-2</v>
      </c>
      <c r="I405" s="11">
        <v>2.21875</v>
      </c>
      <c r="J405" s="10">
        <v>0.11593750000000001</v>
      </c>
      <c r="K405" s="9" t="s">
        <v>133</v>
      </c>
      <c r="L405" s="9" t="str">
        <f>K405&amp;COUNTIF($K$2:$K405,K405)</f>
        <v>University of Miami Tri Canes2</v>
      </c>
      <c r="M405" s="9">
        <f t="shared" si="6"/>
        <v>404</v>
      </c>
    </row>
    <row r="406" spans="1:13" x14ac:dyDescent="0.35">
      <c r="A406" s="9">
        <v>560</v>
      </c>
      <c r="B406" s="9">
        <v>339</v>
      </c>
      <c r="C406" s="9" t="s">
        <v>367</v>
      </c>
      <c r="D406" s="9" t="s">
        <v>223</v>
      </c>
      <c r="E406" s="12">
        <v>0.6166666666666667</v>
      </c>
      <c r="F406" s="12">
        <v>0.1763888888888889</v>
      </c>
      <c r="G406" s="10">
        <v>6.7662037037037034E-2</v>
      </c>
      <c r="H406" s="12">
        <v>5.347222222222222E-2</v>
      </c>
      <c r="I406" s="11">
        <v>2.0500000000000003</v>
      </c>
      <c r="J406" s="10">
        <v>0.11596064814814815</v>
      </c>
      <c r="K406" s="9" t="s">
        <v>749</v>
      </c>
      <c r="L406" s="9" t="str">
        <f>K406&amp;COUNTIF($K$2:$K406,K406)</f>
        <v>MSU Triathlon Club (Michigan State University)11</v>
      </c>
      <c r="M406" s="9">
        <f t="shared" si="6"/>
        <v>405</v>
      </c>
    </row>
    <row r="407" spans="1:13" x14ac:dyDescent="0.35">
      <c r="A407" s="9">
        <v>563</v>
      </c>
      <c r="B407" s="9">
        <v>532</v>
      </c>
      <c r="C407" s="9" t="s">
        <v>366</v>
      </c>
      <c r="D407" s="9" t="s">
        <v>223</v>
      </c>
      <c r="E407" s="12">
        <v>0.58611111111111114</v>
      </c>
      <c r="F407" s="12">
        <v>0.13541666666666666</v>
      </c>
      <c r="G407" s="10">
        <v>6.6504629629629622E-2</v>
      </c>
      <c r="H407" s="12">
        <v>4.5833333333333337E-2</v>
      </c>
      <c r="I407" s="11">
        <v>2.2118055555555558</v>
      </c>
      <c r="J407" s="10">
        <v>0.1162037037037037</v>
      </c>
      <c r="K407" s="9" t="s">
        <v>809</v>
      </c>
      <c r="L407" s="9" t="str">
        <f>K407&amp;COUNTIF($K$2:$K407,K407)</f>
        <v>University of Notre Dame Triathlon3</v>
      </c>
      <c r="M407" s="9">
        <f t="shared" si="6"/>
        <v>406</v>
      </c>
    </row>
    <row r="408" spans="1:13" x14ac:dyDescent="0.35">
      <c r="A408" s="9">
        <v>565</v>
      </c>
      <c r="B408" s="9">
        <v>416</v>
      </c>
      <c r="C408" s="9" t="s">
        <v>365</v>
      </c>
      <c r="D408" s="9" t="s">
        <v>223</v>
      </c>
      <c r="E408" s="12">
        <v>0.52500000000000002</v>
      </c>
      <c r="F408" s="12">
        <v>0.1423611111111111</v>
      </c>
      <c r="G408" s="10">
        <v>6.206018518518519E-2</v>
      </c>
      <c r="H408" s="12">
        <v>6.7361111111111108E-2</v>
      </c>
      <c r="I408" s="10">
        <v>4.1921296296296297E-2</v>
      </c>
      <c r="J408" s="10">
        <v>0.11623842592592593</v>
      </c>
      <c r="K408" s="9" t="s">
        <v>122</v>
      </c>
      <c r="L408" s="9" t="str">
        <f>K408&amp;COUNTIF($K$2:$K408,K408)</f>
        <v>Penn State Triathlon Club3</v>
      </c>
      <c r="M408" s="9">
        <f t="shared" si="6"/>
        <v>407</v>
      </c>
    </row>
    <row r="409" spans="1:13" x14ac:dyDescent="0.35">
      <c r="A409" s="9">
        <v>566</v>
      </c>
      <c r="B409" s="9">
        <v>351</v>
      </c>
      <c r="C409" s="9" t="s">
        <v>1102</v>
      </c>
      <c r="D409" s="9" t="s">
        <v>223</v>
      </c>
      <c r="J409" s="10">
        <v>0.11628472222222223</v>
      </c>
      <c r="K409" s="9" t="s">
        <v>65</v>
      </c>
      <c r="L409" s="9" t="str">
        <f>K409&amp;COUNTIF($K$2:$K409,K409)</f>
        <v>Northeastern University Triathlon Club11</v>
      </c>
      <c r="M409" s="9">
        <f t="shared" si="6"/>
        <v>408</v>
      </c>
    </row>
    <row r="410" spans="1:13" x14ac:dyDescent="0.35">
      <c r="A410" s="9">
        <v>569</v>
      </c>
      <c r="B410" s="9">
        <v>481</v>
      </c>
      <c r="C410" s="9" t="s">
        <v>364</v>
      </c>
      <c r="D410" s="9" t="s">
        <v>223</v>
      </c>
      <c r="E410" s="12">
        <v>0.73611111111111116</v>
      </c>
      <c r="F410" s="12">
        <v>0.21597222222222223</v>
      </c>
      <c r="G410" s="10">
        <v>6.6296296296296298E-2</v>
      </c>
      <c r="H410" s="12">
        <v>9.8611111111111108E-2</v>
      </c>
      <c r="I410" s="11">
        <v>1.9506944444444445</v>
      </c>
      <c r="J410" s="10">
        <v>0.11635416666666666</v>
      </c>
      <c r="K410" s="9" t="s">
        <v>33</v>
      </c>
      <c r="L410" s="9" t="str">
        <f>K410&amp;COUNTIF($K$2:$K410,K410)</f>
        <v>UCLA Triathlon7</v>
      </c>
      <c r="M410" s="9">
        <f t="shared" si="6"/>
        <v>409</v>
      </c>
    </row>
    <row r="411" spans="1:13" x14ac:dyDescent="0.35">
      <c r="A411" s="9">
        <v>570</v>
      </c>
      <c r="B411" s="9">
        <v>456</v>
      </c>
      <c r="C411" s="9" t="s">
        <v>363</v>
      </c>
      <c r="D411" s="9" t="s">
        <v>223</v>
      </c>
      <c r="E411" s="12">
        <v>0.48749999999999999</v>
      </c>
      <c r="F411" s="12">
        <v>0.11319444444444444</v>
      </c>
      <c r="G411" s="10">
        <v>6.2199074074074073E-2</v>
      </c>
      <c r="H411" s="12">
        <v>4.1666666666666664E-2</v>
      </c>
      <c r="I411" s="10">
        <v>4.3483796296296291E-2</v>
      </c>
      <c r="J411" s="10">
        <v>0.11641203703703702</v>
      </c>
      <c r="K411" s="9" t="s">
        <v>1095</v>
      </c>
      <c r="L411" s="9" t="str">
        <f>K411&amp;COUNTIF($K$2:$K411,K411)</f>
        <v>Triathlon Team of Marquette (Marquette University)1</v>
      </c>
      <c r="M411" s="9">
        <f t="shared" si="6"/>
        <v>410</v>
      </c>
    </row>
    <row r="412" spans="1:13" x14ac:dyDescent="0.35">
      <c r="A412" s="9">
        <v>572</v>
      </c>
      <c r="B412" s="9">
        <v>538</v>
      </c>
      <c r="C412" s="9" t="s">
        <v>362</v>
      </c>
      <c r="D412" s="9" t="s">
        <v>223</v>
      </c>
      <c r="E412" s="12">
        <v>0.68333333333333324</v>
      </c>
      <c r="F412" s="12">
        <v>0.30069444444444443</v>
      </c>
      <c r="G412" s="10">
        <v>6.8634259259259256E-2</v>
      </c>
      <c r="H412" s="12">
        <v>7.2916666666666671E-2</v>
      </c>
      <c r="I412" s="11">
        <v>1.815277777777778</v>
      </c>
      <c r="J412" s="10">
        <v>0.11652777777777779</v>
      </c>
      <c r="K412" s="9" t="s">
        <v>804</v>
      </c>
      <c r="L412" s="9" t="str">
        <f>K412&amp;COUNTIF($K$2:$K412,K412)</f>
        <v>UNT Triathlon Team (University of North Texas)1</v>
      </c>
      <c r="M412" s="9">
        <f t="shared" si="6"/>
        <v>411</v>
      </c>
    </row>
    <row r="413" spans="1:13" x14ac:dyDescent="0.35">
      <c r="A413" s="9">
        <v>575</v>
      </c>
      <c r="B413" s="9">
        <v>141</v>
      </c>
      <c r="C413" s="9" t="s">
        <v>361</v>
      </c>
      <c r="D413" s="9" t="s">
        <v>223</v>
      </c>
      <c r="E413" s="12">
        <v>0.68958333333333333</v>
      </c>
      <c r="F413" s="12">
        <v>0.18541666666666667</v>
      </c>
      <c r="G413" s="10">
        <v>6.5011574074074083E-2</v>
      </c>
      <c r="H413" s="12">
        <v>8.3333333333333329E-2</v>
      </c>
      <c r="I413" s="11">
        <v>2.1381944444444447</v>
      </c>
      <c r="J413" s="10">
        <v>0.11664351851851852</v>
      </c>
      <c r="K413" s="9" t="s">
        <v>39</v>
      </c>
      <c r="L413" s="9" t="str">
        <f>K413&amp;COUNTIF($K$2:$K413,K413)</f>
        <v>Columbia University Triathlon7</v>
      </c>
      <c r="M413" s="9">
        <f t="shared" si="6"/>
        <v>412</v>
      </c>
    </row>
    <row r="414" spans="1:13" x14ac:dyDescent="0.35">
      <c r="A414" s="9">
        <v>577</v>
      </c>
      <c r="B414" s="9">
        <v>412</v>
      </c>
      <c r="C414" s="9" t="s">
        <v>360</v>
      </c>
      <c r="D414" s="9" t="s">
        <v>223</v>
      </c>
      <c r="E414" s="12">
        <v>0.7680555555555556</v>
      </c>
      <c r="F414" s="12">
        <v>0.24027777777777778</v>
      </c>
      <c r="G414" s="10">
        <v>6.5995370370370371E-2</v>
      </c>
      <c r="H414" s="12">
        <v>0.11527777777777777</v>
      </c>
      <c r="I414" s="11">
        <v>1.9180555555555554</v>
      </c>
      <c r="J414" s="10">
        <v>0.11671296296296296</v>
      </c>
      <c r="K414" s="9" t="s">
        <v>762</v>
      </c>
      <c r="L414" s="9" t="str">
        <f>K414&amp;COUNTIF($K$2:$K414,K414)</f>
        <v>University of Chicago Triathlon Club3</v>
      </c>
      <c r="M414" s="9">
        <f t="shared" si="6"/>
        <v>413</v>
      </c>
    </row>
    <row r="415" spans="1:13" x14ac:dyDescent="0.35">
      <c r="A415" s="9">
        <v>583</v>
      </c>
      <c r="B415" s="9">
        <v>233</v>
      </c>
      <c r="C415" s="9" t="s">
        <v>359</v>
      </c>
      <c r="D415" s="9" t="s">
        <v>223</v>
      </c>
      <c r="E415" s="12">
        <v>0.62361111111111112</v>
      </c>
      <c r="F415" s="12">
        <v>0.20625000000000002</v>
      </c>
      <c r="G415" s="10">
        <v>6.8657407407407403E-2</v>
      </c>
      <c r="H415" s="12">
        <v>6.8749999999999992E-2</v>
      </c>
      <c r="I415" s="11">
        <v>2.0034722222222223</v>
      </c>
      <c r="J415" s="10">
        <v>0.1170486111111111</v>
      </c>
      <c r="K415" s="9" t="s">
        <v>756</v>
      </c>
      <c r="L415" s="9" t="str">
        <f>K415&amp;COUNTIF($K$2:$K415,K415)</f>
        <v>Baylor Triathlon Club (Baylor University)2</v>
      </c>
      <c r="M415" s="9">
        <f t="shared" si="6"/>
        <v>414</v>
      </c>
    </row>
    <row r="416" spans="1:13" x14ac:dyDescent="0.35">
      <c r="A416" s="9">
        <v>584</v>
      </c>
      <c r="B416" s="9">
        <v>512</v>
      </c>
      <c r="C416" s="9" t="s">
        <v>358</v>
      </c>
      <c r="D416" s="9" t="s">
        <v>223</v>
      </c>
      <c r="E416" s="12">
        <v>0.59375</v>
      </c>
      <c r="F416" s="12">
        <v>0.13541666666666666</v>
      </c>
      <c r="G416" s="10">
        <v>6.1863425925925926E-2</v>
      </c>
      <c r="H416" s="12">
        <v>3.6805555555555557E-2</v>
      </c>
      <c r="I416" s="10">
        <v>4.2442129629629628E-2</v>
      </c>
      <c r="J416" s="10">
        <v>0.11709490740740741</v>
      </c>
      <c r="K416" s="9" t="s">
        <v>762</v>
      </c>
      <c r="L416" s="9" t="str">
        <f>K416&amp;COUNTIF($K$2:$K416,K416)</f>
        <v>University of Chicago Triathlon Club4</v>
      </c>
      <c r="M416" s="9">
        <f t="shared" si="6"/>
        <v>415</v>
      </c>
    </row>
    <row r="417" spans="1:13" x14ac:dyDescent="0.35">
      <c r="A417" s="9">
        <v>585</v>
      </c>
      <c r="B417" s="9">
        <v>366</v>
      </c>
      <c r="C417" s="9" t="s">
        <v>357</v>
      </c>
      <c r="D417" s="9" t="s">
        <v>223</v>
      </c>
      <c r="E417" s="12">
        <v>0.57708333333333328</v>
      </c>
      <c r="F417" s="12">
        <v>0.20069444444444443</v>
      </c>
      <c r="G417" s="10">
        <v>7.1539351851851854E-2</v>
      </c>
      <c r="H417" s="12">
        <v>8.3333333333333329E-2</v>
      </c>
      <c r="I417" s="11">
        <v>1.8798611111111112</v>
      </c>
      <c r="J417" s="10">
        <v>0.11725694444444446</v>
      </c>
      <c r="K417" s="9" t="s">
        <v>754</v>
      </c>
      <c r="L417" s="9" t="str">
        <f>K417&amp;COUNTIF($K$2:$K417,K417)</f>
        <v>Northwestern7</v>
      </c>
      <c r="M417" s="9">
        <f t="shared" si="6"/>
        <v>416</v>
      </c>
    </row>
    <row r="418" spans="1:13" x14ac:dyDescent="0.35">
      <c r="A418" s="9">
        <v>586</v>
      </c>
      <c r="B418" s="9">
        <v>302</v>
      </c>
      <c r="C418" s="9" t="s">
        <v>356</v>
      </c>
      <c r="D418" s="9" t="s">
        <v>223</v>
      </c>
      <c r="E418" s="12">
        <v>0.79513888888888884</v>
      </c>
      <c r="F418" s="12">
        <v>0.21458333333333335</v>
      </c>
      <c r="G418" s="10">
        <v>6.1701388888888896E-2</v>
      </c>
      <c r="H418" s="12">
        <v>9.5138888888888884E-2</v>
      </c>
      <c r="I418" s="11">
        <v>2.2319444444444447</v>
      </c>
      <c r="J418" s="10">
        <v>0.11733796296296296</v>
      </c>
      <c r="K418" s="9" t="s">
        <v>763</v>
      </c>
      <c r="L418" s="9" t="str">
        <f>K418&amp;COUNTIF($K$2:$K418,K418)</f>
        <v>Georgetown University Triathlon Team5</v>
      </c>
      <c r="M418" s="9">
        <f t="shared" si="6"/>
        <v>417</v>
      </c>
    </row>
    <row r="419" spans="1:13" x14ac:dyDescent="0.35">
      <c r="A419" s="9">
        <v>588</v>
      </c>
      <c r="B419" s="9">
        <v>338</v>
      </c>
      <c r="C419" s="9" t="s">
        <v>355</v>
      </c>
      <c r="D419" s="9" t="s">
        <v>223</v>
      </c>
      <c r="E419" s="12">
        <v>0.6020833333333333</v>
      </c>
      <c r="F419" s="12">
        <v>0.14027777777777778</v>
      </c>
      <c r="G419" s="10">
        <v>6.3414351851851847E-2</v>
      </c>
      <c r="H419" s="12">
        <v>6.3194444444444442E-2</v>
      </c>
      <c r="I419" s="11">
        <v>2.432638888888889</v>
      </c>
      <c r="J419" s="10">
        <v>0.1174074074074074</v>
      </c>
      <c r="K419" s="9" t="s">
        <v>749</v>
      </c>
      <c r="L419" s="9" t="str">
        <f>K419&amp;COUNTIF($K$2:$K419,K419)</f>
        <v>MSU Triathlon Club (Michigan State University)12</v>
      </c>
      <c r="M419" s="9">
        <f t="shared" si="6"/>
        <v>418</v>
      </c>
    </row>
    <row r="420" spans="1:13" x14ac:dyDescent="0.35">
      <c r="A420" s="9">
        <v>589</v>
      </c>
      <c r="B420" s="9">
        <v>504</v>
      </c>
      <c r="C420" s="9" t="s">
        <v>354</v>
      </c>
      <c r="D420" s="9" t="s">
        <v>223</v>
      </c>
      <c r="E420" s="12">
        <v>0.61527777777777781</v>
      </c>
      <c r="F420" s="12">
        <v>0.14861111111111111</v>
      </c>
      <c r="G420" s="10">
        <v>6.0057870370370366E-2</v>
      </c>
      <c r="H420" s="12">
        <v>0.10555555555555556</v>
      </c>
      <c r="I420" s="10">
        <v>4.3020833333333335E-2</v>
      </c>
      <c r="J420" s="10">
        <v>0.1175925925925926</v>
      </c>
      <c r="K420" s="9" t="s">
        <v>762</v>
      </c>
      <c r="L420" s="9" t="str">
        <f>K420&amp;COUNTIF($K$2:$K420,K420)</f>
        <v>University of Chicago Triathlon Club5</v>
      </c>
      <c r="M420" s="9">
        <f t="shared" si="6"/>
        <v>419</v>
      </c>
    </row>
    <row r="421" spans="1:13" x14ac:dyDescent="0.35">
      <c r="A421" s="9">
        <v>591</v>
      </c>
      <c r="B421" s="9">
        <v>533</v>
      </c>
      <c r="C421" s="9" t="s">
        <v>353</v>
      </c>
      <c r="D421" s="9" t="s">
        <v>223</v>
      </c>
      <c r="E421" s="12">
        <v>0.70763888888888893</v>
      </c>
      <c r="F421" s="12">
        <v>0.31736111111111115</v>
      </c>
      <c r="G421" s="10">
        <v>6.8449074074074079E-2</v>
      </c>
      <c r="H421" s="12">
        <v>9.0277777777777776E-2</v>
      </c>
      <c r="I421" s="11">
        <v>1.846527777777778</v>
      </c>
      <c r="J421" s="10">
        <v>0.11784722222222221</v>
      </c>
      <c r="K421" s="9" t="s">
        <v>809</v>
      </c>
      <c r="L421" s="9" t="str">
        <f>K421&amp;COUNTIF($K$2:$K421,K421)</f>
        <v>University of Notre Dame Triathlon4</v>
      </c>
      <c r="M421" s="9">
        <f t="shared" si="6"/>
        <v>420</v>
      </c>
    </row>
    <row r="422" spans="1:13" x14ac:dyDescent="0.35">
      <c r="A422" s="9">
        <v>592</v>
      </c>
      <c r="B422" s="9">
        <v>330</v>
      </c>
      <c r="C422" s="9" t="s">
        <v>352</v>
      </c>
      <c r="D422" s="9" t="s">
        <v>223</v>
      </c>
      <c r="E422" s="12">
        <v>0.60138888888888886</v>
      </c>
      <c r="F422" s="12">
        <v>0.22152777777777777</v>
      </c>
      <c r="G422" s="10">
        <v>6.659722222222221E-2</v>
      </c>
      <c r="H422" s="12">
        <v>0.10069444444444443</v>
      </c>
      <c r="I422" s="11">
        <v>2.1548611111111113</v>
      </c>
      <c r="J422" s="10">
        <v>0.11793981481481482</v>
      </c>
      <c r="K422" s="9" t="s">
        <v>813</v>
      </c>
      <c r="L422" s="9" t="str">
        <f>K422&amp;COUNTIF($K$2:$K422,K422)</f>
        <v>Montana State Triathlon Club3</v>
      </c>
      <c r="M422" s="9">
        <f t="shared" si="6"/>
        <v>421</v>
      </c>
    </row>
    <row r="423" spans="1:13" x14ac:dyDescent="0.35">
      <c r="A423" s="9">
        <v>594</v>
      </c>
      <c r="B423" s="9">
        <v>580</v>
      </c>
      <c r="C423" s="9" t="s">
        <v>351</v>
      </c>
      <c r="D423" s="9" t="s">
        <v>223</v>
      </c>
      <c r="E423" s="12">
        <v>0.80555555555555547</v>
      </c>
      <c r="F423" s="12">
        <v>0.21666666666666667</v>
      </c>
      <c r="G423" s="10">
        <v>6.0706018518518513E-2</v>
      </c>
      <c r="H423" s="12">
        <v>5.9722222222222225E-2</v>
      </c>
      <c r="I423" s="11">
        <v>2.3611111111111112</v>
      </c>
      <c r="J423" s="10">
        <v>0.11812499999999999</v>
      </c>
      <c r="K423" s="9" t="s">
        <v>78</v>
      </c>
      <c r="L423" s="9" t="str">
        <f>K423&amp;COUNTIF($K$2:$K423,K423)</f>
        <v>Wisconsin Triathlon Team (University of Wisconsin, Madison)13</v>
      </c>
      <c r="M423" s="9">
        <f t="shared" si="6"/>
        <v>422</v>
      </c>
    </row>
    <row r="424" spans="1:13" x14ac:dyDescent="0.35">
      <c r="A424" s="9">
        <v>598</v>
      </c>
      <c r="B424" s="9">
        <v>436</v>
      </c>
      <c r="C424" s="9" t="s">
        <v>350</v>
      </c>
      <c r="D424" s="9" t="s">
        <v>223</v>
      </c>
      <c r="E424" s="12">
        <v>0.79236111111111107</v>
      </c>
      <c r="F424" s="12">
        <v>0.13680555555555554</v>
      </c>
      <c r="G424" s="10">
        <v>6.6319444444444445E-2</v>
      </c>
      <c r="H424" s="12">
        <v>0.13263888888888889</v>
      </c>
      <c r="I424" s="11">
        <v>2.0770833333333334</v>
      </c>
      <c r="J424" s="10">
        <v>0.11866898148148149</v>
      </c>
      <c r="K424" s="9" t="s">
        <v>106</v>
      </c>
      <c r="L424" s="9" t="str">
        <f>K424&amp;COUNTIF($K$2:$K424,K424)</f>
        <v>Texas A&amp;M Triathlon Team13</v>
      </c>
      <c r="M424" s="9">
        <f t="shared" si="6"/>
        <v>423</v>
      </c>
    </row>
    <row r="425" spans="1:13" x14ac:dyDescent="0.35">
      <c r="A425" s="9">
        <v>599</v>
      </c>
      <c r="B425" s="9">
        <v>273</v>
      </c>
      <c r="C425" s="9" t="s">
        <v>349</v>
      </c>
      <c r="D425" s="9" t="s">
        <v>223</v>
      </c>
      <c r="E425" s="12">
        <v>0.83819444444444446</v>
      </c>
      <c r="F425" s="12">
        <v>0.40069444444444446</v>
      </c>
      <c r="G425" s="10">
        <v>6.5497685185185187E-2</v>
      </c>
      <c r="H425" s="12">
        <v>8.0555555555555561E-2</v>
      </c>
      <c r="I425" s="11">
        <v>1.8687500000000001</v>
      </c>
      <c r="J425" s="10">
        <v>0.11866898148148149</v>
      </c>
      <c r="K425" s="9" t="s">
        <v>770</v>
      </c>
      <c r="L425" s="9" t="str">
        <f>K425&amp;COUNTIF($K$2:$K425,K425)</f>
        <v>Cornell7</v>
      </c>
      <c r="M425" s="9">
        <f t="shared" si="6"/>
        <v>424</v>
      </c>
    </row>
    <row r="426" spans="1:13" x14ac:dyDescent="0.35">
      <c r="A426" s="9">
        <v>601</v>
      </c>
      <c r="B426" s="9">
        <v>235</v>
      </c>
      <c r="C426" s="9" t="s">
        <v>348</v>
      </c>
      <c r="D426" s="9" t="s">
        <v>223</v>
      </c>
      <c r="E426" s="12">
        <v>0.50763888888888886</v>
      </c>
      <c r="F426" s="12">
        <v>0.13125000000000001</v>
      </c>
      <c r="G426" s="10">
        <v>6.6354166666666659E-2</v>
      </c>
      <c r="H426" s="12">
        <v>9.7222222222222224E-2</v>
      </c>
      <c r="I426" s="11">
        <v>2.4041666666666668</v>
      </c>
      <c r="J426" s="10">
        <v>0.11871527777777778</v>
      </c>
      <c r="K426" s="9" t="s">
        <v>756</v>
      </c>
      <c r="L426" s="9" t="str">
        <f>K426&amp;COUNTIF($K$2:$K426,K426)</f>
        <v>Baylor Triathlon Club (Baylor University)3</v>
      </c>
      <c r="M426" s="9">
        <f t="shared" si="6"/>
        <v>425</v>
      </c>
    </row>
    <row r="427" spans="1:13" x14ac:dyDescent="0.35">
      <c r="A427" s="9">
        <v>602</v>
      </c>
      <c r="B427" s="9">
        <v>594</v>
      </c>
      <c r="C427" s="9" t="s">
        <v>347</v>
      </c>
      <c r="D427" s="9" t="s">
        <v>223</v>
      </c>
      <c r="E427" s="12">
        <v>0.62430555555555556</v>
      </c>
      <c r="F427" s="12">
        <v>0.2673611111111111</v>
      </c>
      <c r="G427" s="10">
        <v>6.3692129629629626E-2</v>
      </c>
      <c r="H427" s="12">
        <v>6.6666666666666666E-2</v>
      </c>
      <c r="I427" s="11">
        <v>2.3472222222222223</v>
      </c>
      <c r="J427" s="10">
        <v>0.11880787037037037</v>
      </c>
      <c r="K427" s="9" t="s">
        <v>78</v>
      </c>
      <c r="L427" s="9" t="str">
        <f>K427&amp;COUNTIF($K$2:$K427,K427)</f>
        <v>Wisconsin Triathlon Team (University of Wisconsin, Madison)14</v>
      </c>
      <c r="M427" s="9">
        <f t="shared" si="6"/>
        <v>426</v>
      </c>
    </row>
    <row r="428" spans="1:13" x14ac:dyDescent="0.35">
      <c r="A428" s="9">
        <v>604</v>
      </c>
      <c r="B428" s="9">
        <v>255</v>
      </c>
      <c r="C428" s="9" t="s">
        <v>250</v>
      </c>
      <c r="D428" s="9" t="s">
        <v>223</v>
      </c>
      <c r="E428" s="12">
        <v>0.80972222222222223</v>
      </c>
      <c r="F428" s="12">
        <v>0.18124999999999999</v>
      </c>
      <c r="G428" s="10">
        <v>6.4074074074074075E-2</v>
      </c>
      <c r="H428" s="12">
        <v>0.1076388888888889</v>
      </c>
      <c r="I428" s="11">
        <v>2.1902777777777778</v>
      </c>
      <c r="J428" s="10">
        <v>0.11891203703703705</v>
      </c>
      <c r="K428" s="9" t="s">
        <v>25</v>
      </c>
      <c r="L428" s="9" t="str">
        <f>K428&amp;COUNTIF($K$2:$K428,K428)</f>
        <v>Cal Triathlon (University of California, Berkeley)22</v>
      </c>
      <c r="M428" s="9">
        <f t="shared" si="6"/>
        <v>427</v>
      </c>
    </row>
    <row r="429" spans="1:13" x14ac:dyDescent="0.35">
      <c r="A429" s="9">
        <v>606</v>
      </c>
      <c r="B429" s="9">
        <v>515</v>
      </c>
      <c r="C429" s="9" t="s">
        <v>345</v>
      </c>
      <c r="D429" s="9" t="s">
        <v>223</v>
      </c>
      <c r="E429" s="12">
        <v>0.56319444444444444</v>
      </c>
      <c r="F429" s="12">
        <v>0.18958333333333333</v>
      </c>
      <c r="G429" s="10">
        <v>7.1307870370370369E-2</v>
      </c>
      <c r="H429" s="12">
        <v>4.4444444444444446E-2</v>
      </c>
      <c r="I429" s="11">
        <v>2.0611111111111113</v>
      </c>
      <c r="J429" s="10">
        <v>0.11898148148148148</v>
      </c>
      <c r="K429" s="9" t="s">
        <v>133</v>
      </c>
      <c r="L429" s="9" t="str">
        <f>K429&amp;COUNTIF($K$2:$K429,K429)</f>
        <v>University of Miami Tri Canes3</v>
      </c>
      <c r="M429" s="9">
        <f t="shared" si="6"/>
        <v>428</v>
      </c>
    </row>
    <row r="430" spans="1:13" x14ac:dyDescent="0.35">
      <c r="A430" s="9">
        <v>607</v>
      </c>
      <c r="B430" s="9">
        <v>403</v>
      </c>
      <c r="C430" s="9" t="s">
        <v>344</v>
      </c>
      <c r="D430" s="9" t="s">
        <v>223</v>
      </c>
      <c r="E430" s="12">
        <v>0.69374999999999998</v>
      </c>
      <c r="F430" s="12">
        <v>0.21944444444444444</v>
      </c>
      <c r="G430" s="10">
        <v>6.2280092592592595E-2</v>
      </c>
      <c r="H430" s="12">
        <v>7.8472222222222221E-2</v>
      </c>
      <c r="I430" s="11">
        <v>2.4104166666666669</v>
      </c>
      <c r="J430" s="10">
        <v>0.11901620370370369</v>
      </c>
      <c r="K430" s="9" t="s">
        <v>1093</v>
      </c>
      <c r="L430" s="9" t="str">
        <f>K430&amp;COUNTIF($K$2:$K430,K430)</f>
        <v>University of Delaware Tri. Team1</v>
      </c>
      <c r="M430" s="9">
        <f t="shared" si="6"/>
        <v>429</v>
      </c>
    </row>
    <row r="431" spans="1:13" x14ac:dyDescent="0.35">
      <c r="A431" s="9">
        <v>609</v>
      </c>
      <c r="B431" s="9">
        <v>450</v>
      </c>
      <c r="C431" s="9" t="s">
        <v>343</v>
      </c>
      <c r="D431" s="9" t="s">
        <v>223</v>
      </c>
      <c r="E431" s="12">
        <v>0.69930555555555562</v>
      </c>
      <c r="F431" s="12">
        <v>0.21111111111111111</v>
      </c>
      <c r="G431" s="10">
        <v>6.8553240740740748E-2</v>
      </c>
      <c r="H431" s="12">
        <v>8.6111111111111124E-2</v>
      </c>
      <c r="I431" s="11">
        <v>2.03125</v>
      </c>
      <c r="J431" s="10">
        <v>0.11905092592592592</v>
      </c>
      <c r="K431" s="9" t="s">
        <v>211</v>
      </c>
      <c r="L431" s="9" t="str">
        <f>K431&amp;COUNTIF($K$2:$K431,K431)</f>
        <v>Tri-Hawks (University of Iowa)8</v>
      </c>
      <c r="M431" s="9">
        <f t="shared" si="6"/>
        <v>430</v>
      </c>
    </row>
    <row r="432" spans="1:13" x14ac:dyDescent="0.35">
      <c r="A432" s="9">
        <v>612</v>
      </c>
      <c r="B432" s="9">
        <v>277</v>
      </c>
      <c r="C432" s="9" t="s">
        <v>342</v>
      </c>
      <c r="D432" s="9" t="s">
        <v>223</v>
      </c>
      <c r="E432" s="12">
        <v>0.67152777777777783</v>
      </c>
      <c r="F432" s="12">
        <v>0.31597222222222221</v>
      </c>
      <c r="G432" s="10">
        <v>6.5694444444444444E-2</v>
      </c>
      <c r="H432" s="12">
        <v>9.2361111111111116E-2</v>
      </c>
      <c r="I432" s="11">
        <v>2.1333333333333333</v>
      </c>
      <c r="J432" s="10">
        <v>0.11927083333333333</v>
      </c>
      <c r="K432" s="9" t="s">
        <v>770</v>
      </c>
      <c r="L432" s="9" t="str">
        <f>K432&amp;COUNTIF($K$2:$K432,K432)</f>
        <v>Cornell8</v>
      </c>
      <c r="M432" s="9">
        <f t="shared" si="6"/>
        <v>431</v>
      </c>
    </row>
    <row r="433" spans="1:13" x14ac:dyDescent="0.35">
      <c r="A433" s="9">
        <v>615</v>
      </c>
      <c r="B433" s="9">
        <v>222</v>
      </c>
      <c r="C433" s="9" t="s">
        <v>341</v>
      </c>
      <c r="D433" s="9" t="s">
        <v>223</v>
      </c>
      <c r="J433" s="10">
        <v>0.11973379629629628</v>
      </c>
      <c r="K433" s="9" t="s">
        <v>807</v>
      </c>
      <c r="L433" s="9" t="str">
        <f>K433&amp;COUNTIF($K$2:$K433,K433)</f>
        <v>Auburn Triathletes (Auburn University)2</v>
      </c>
      <c r="M433" s="9">
        <f t="shared" si="6"/>
        <v>432</v>
      </c>
    </row>
    <row r="434" spans="1:13" x14ac:dyDescent="0.35">
      <c r="A434" s="9">
        <v>617</v>
      </c>
      <c r="B434" s="9">
        <v>583</v>
      </c>
      <c r="C434" s="9" t="s">
        <v>340</v>
      </c>
      <c r="D434" s="9" t="s">
        <v>223</v>
      </c>
      <c r="E434" s="12">
        <v>0.71180555555555547</v>
      </c>
      <c r="F434" s="12">
        <v>0.31319444444444444</v>
      </c>
      <c r="I434" s="11">
        <v>1.6854166666666668</v>
      </c>
      <c r="J434" s="10">
        <v>0.11988425925925926</v>
      </c>
      <c r="K434" s="9" t="s">
        <v>78</v>
      </c>
      <c r="L434" s="9" t="str">
        <f>K434&amp;COUNTIF($K$2:$K434,K434)</f>
        <v>Wisconsin Triathlon Team (University of Wisconsin, Madison)15</v>
      </c>
      <c r="M434" s="9">
        <f t="shared" si="6"/>
        <v>433</v>
      </c>
    </row>
    <row r="435" spans="1:13" x14ac:dyDescent="0.35">
      <c r="A435" s="9">
        <v>622</v>
      </c>
      <c r="B435" s="9">
        <v>415</v>
      </c>
      <c r="C435" s="9" t="s">
        <v>339</v>
      </c>
      <c r="D435" s="9" t="s">
        <v>223</v>
      </c>
      <c r="E435" s="12">
        <v>0.61597222222222225</v>
      </c>
      <c r="F435" s="12">
        <v>0.13125000000000001</v>
      </c>
      <c r="G435" s="10">
        <v>6.682870370370371E-2</v>
      </c>
      <c r="H435" s="12">
        <v>7.0833333333333331E-2</v>
      </c>
      <c r="I435" s="11">
        <v>2.3916666666666666</v>
      </c>
      <c r="J435" s="10">
        <v>0.1203587962962963</v>
      </c>
      <c r="K435" s="9" t="s">
        <v>122</v>
      </c>
      <c r="L435" s="9" t="str">
        <f>K435&amp;COUNTIF($K$2:$K435,K435)</f>
        <v>Penn State Triathlon Club4</v>
      </c>
      <c r="M435" s="9">
        <f t="shared" si="6"/>
        <v>434</v>
      </c>
    </row>
    <row r="436" spans="1:13" x14ac:dyDescent="0.35">
      <c r="A436" s="9">
        <v>624</v>
      </c>
      <c r="B436" s="9">
        <v>443</v>
      </c>
      <c r="C436" s="9" t="s">
        <v>338</v>
      </c>
      <c r="D436" s="9" t="s">
        <v>223</v>
      </c>
      <c r="E436" s="12">
        <v>0.65763888888888888</v>
      </c>
      <c r="F436" s="12">
        <v>0.3756944444444445</v>
      </c>
      <c r="G436" s="10">
        <v>6.7789351851851851E-2</v>
      </c>
      <c r="H436" s="12">
        <v>9.0972222222222218E-2</v>
      </c>
      <c r="I436" s="11">
        <v>2.0319444444444446</v>
      </c>
      <c r="J436" s="10">
        <v>0.12041666666666667</v>
      </c>
      <c r="K436" s="9" t="s">
        <v>748</v>
      </c>
      <c r="L436" s="9" t="str">
        <f>K436&amp;COUNTIF($K$2:$K436,K436)</f>
        <v>Texas Triathlon (University of Texas at Austin)5</v>
      </c>
      <c r="M436" s="9">
        <f t="shared" si="6"/>
        <v>435</v>
      </c>
    </row>
    <row r="437" spans="1:13" x14ac:dyDescent="0.35">
      <c r="A437" s="9">
        <v>625</v>
      </c>
      <c r="B437" s="9">
        <v>46</v>
      </c>
      <c r="C437" s="9" t="s">
        <v>337</v>
      </c>
      <c r="D437" s="9" t="s">
        <v>223</v>
      </c>
      <c r="E437" s="12">
        <v>0.3611111111111111</v>
      </c>
      <c r="F437" s="12">
        <v>7.1527777777777787E-2</v>
      </c>
      <c r="G437" s="10">
        <v>8.8981481481481481E-2</v>
      </c>
      <c r="H437" s="12">
        <v>3.1944444444444449E-2</v>
      </c>
      <c r="I437" s="11">
        <v>1.4305555555555556</v>
      </c>
      <c r="J437" s="10">
        <v>0.12060185185185185</v>
      </c>
      <c r="K437" s="9" t="s">
        <v>28</v>
      </c>
      <c r="L437" s="9" t="str">
        <f>K437&amp;COUNTIF($K$2:$K437,K437)</f>
        <v>United States Naval Academy Triathlon Team8</v>
      </c>
      <c r="M437" s="9">
        <f t="shared" si="6"/>
        <v>436</v>
      </c>
    </row>
    <row r="438" spans="1:13" x14ac:dyDescent="0.35">
      <c r="A438" s="9">
        <v>629</v>
      </c>
      <c r="B438" s="9">
        <v>410</v>
      </c>
      <c r="C438" s="9" t="s">
        <v>336</v>
      </c>
      <c r="D438" s="9" t="s">
        <v>223</v>
      </c>
      <c r="E438" s="12">
        <v>0.59930555555555554</v>
      </c>
      <c r="F438" s="12">
        <v>0.23680555555555557</v>
      </c>
      <c r="G438" s="10">
        <v>6.4050925925925928E-2</v>
      </c>
      <c r="H438" s="12">
        <v>0.10416666666666667</v>
      </c>
      <c r="I438" s="11">
        <v>2.4812499999999997</v>
      </c>
      <c r="J438" s="10">
        <v>0.12109953703703703</v>
      </c>
      <c r="K438" s="9" t="s">
        <v>1093</v>
      </c>
      <c r="L438" s="9" t="str">
        <f>K438&amp;COUNTIF($K$2:$K438,K438)</f>
        <v>University of Delaware Tri. Team2</v>
      </c>
      <c r="M438" s="9">
        <f t="shared" si="6"/>
        <v>437</v>
      </c>
    </row>
    <row r="439" spans="1:13" x14ac:dyDescent="0.35">
      <c r="A439" s="9">
        <v>630</v>
      </c>
      <c r="B439" s="9">
        <v>381</v>
      </c>
      <c r="C439" s="9" t="s">
        <v>335</v>
      </c>
      <c r="D439" s="9" t="s">
        <v>223</v>
      </c>
      <c r="E439" s="12">
        <v>0.81597222222222221</v>
      </c>
      <c r="F439" s="12">
        <v>0.27847222222222223</v>
      </c>
      <c r="G439" s="10">
        <v>6.5219907407407407E-2</v>
      </c>
      <c r="H439" s="12">
        <v>0.12291666666666667</v>
      </c>
      <c r="I439" s="11">
        <v>2.1361111111111111</v>
      </c>
      <c r="J439" s="10">
        <v>0.12113425925925925</v>
      </c>
      <c r="K439" s="12" t="s">
        <v>1070</v>
      </c>
      <c r="L439" s="9" t="str">
        <f>K439&amp;COUNTIF($K$2:$K439,K439)</f>
        <v>Miami Ohio2</v>
      </c>
      <c r="M439" s="9">
        <f t="shared" si="6"/>
        <v>438</v>
      </c>
    </row>
    <row r="440" spans="1:13" x14ac:dyDescent="0.35">
      <c r="A440" s="9">
        <v>634</v>
      </c>
      <c r="B440" s="9">
        <v>534</v>
      </c>
      <c r="C440" s="9" t="s">
        <v>334</v>
      </c>
      <c r="D440" s="9" t="s">
        <v>223</v>
      </c>
      <c r="E440" s="12">
        <v>0.7729166666666667</v>
      </c>
      <c r="F440" s="12">
        <v>0.3659722222222222</v>
      </c>
      <c r="G440" s="10">
        <v>6.958333333333333E-2</v>
      </c>
      <c r="H440" s="12">
        <v>0.13402777777777777</v>
      </c>
      <c r="I440" s="11">
        <v>1.8319444444444446</v>
      </c>
      <c r="J440" s="10">
        <v>0.12135416666666667</v>
      </c>
      <c r="K440" s="9" t="s">
        <v>809</v>
      </c>
      <c r="L440" s="9" t="str">
        <f>K440&amp;COUNTIF($K$2:$K440,K440)</f>
        <v>University of Notre Dame Triathlon5</v>
      </c>
      <c r="M440" s="9">
        <f t="shared" si="6"/>
        <v>439</v>
      </c>
    </row>
    <row r="441" spans="1:13" x14ac:dyDescent="0.35">
      <c r="A441" s="9">
        <v>635</v>
      </c>
      <c r="B441" s="9">
        <v>341</v>
      </c>
      <c r="C441" s="9" t="s">
        <v>333</v>
      </c>
      <c r="D441" s="9" t="s">
        <v>223</v>
      </c>
      <c r="E441" s="12">
        <v>0.66805555555555562</v>
      </c>
      <c r="F441" s="12">
        <v>0.1763888888888889</v>
      </c>
      <c r="G441" s="10">
        <v>6.5567129629629628E-2</v>
      </c>
      <c r="H441" s="12">
        <v>5.2777777777777778E-2</v>
      </c>
      <c r="I441" s="11">
        <v>2.4499999999999997</v>
      </c>
      <c r="J441" s="10">
        <v>0.12138888888888888</v>
      </c>
      <c r="K441" s="9" t="s">
        <v>749</v>
      </c>
      <c r="L441" s="9" t="str">
        <f>K441&amp;COUNTIF($K$2:$K441,K441)</f>
        <v>MSU Triathlon Club (Michigan State University)13</v>
      </c>
      <c r="M441" s="9">
        <f t="shared" si="6"/>
        <v>440</v>
      </c>
    </row>
    <row r="442" spans="1:13" x14ac:dyDescent="0.35">
      <c r="A442" s="9">
        <v>637</v>
      </c>
      <c r="B442" s="9">
        <v>384</v>
      </c>
      <c r="C442" s="9" t="s">
        <v>332</v>
      </c>
      <c r="D442" s="9" t="s">
        <v>223</v>
      </c>
      <c r="E442" s="12">
        <v>0.66666666666666663</v>
      </c>
      <c r="F442" s="12">
        <v>0.16597222222222222</v>
      </c>
      <c r="G442" s="10">
        <v>6.6527777777777783E-2</v>
      </c>
      <c r="H442" s="12">
        <v>4.4444444444444446E-2</v>
      </c>
      <c r="I442" s="11">
        <v>2.4173611111111111</v>
      </c>
      <c r="J442" s="10">
        <v>0.12146990740740742</v>
      </c>
      <c r="K442" s="9" t="s">
        <v>1091</v>
      </c>
      <c r="L442" s="9" t="str">
        <f>K442&amp;COUNTIF($K$2:$K442,K442)</f>
        <v>University of Houston1</v>
      </c>
      <c r="M442" s="9">
        <f t="shared" si="6"/>
        <v>441</v>
      </c>
    </row>
    <row r="443" spans="1:13" x14ac:dyDescent="0.35">
      <c r="A443" s="9">
        <v>638</v>
      </c>
      <c r="B443" s="9">
        <v>478</v>
      </c>
      <c r="C443" s="9" t="s">
        <v>331</v>
      </c>
      <c r="D443" s="9" t="s">
        <v>223</v>
      </c>
      <c r="E443" s="12">
        <v>0.79375000000000007</v>
      </c>
      <c r="F443" s="12">
        <v>0.1875</v>
      </c>
      <c r="G443" s="10">
        <v>6.7916666666666667E-2</v>
      </c>
      <c r="H443" s="12">
        <v>7.0833333333333331E-2</v>
      </c>
      <c r="I443" s="11">
        <v>2.1631944444444442</v>
      </c>
      <c r="J443" s="10">
        <v>0.12151620370370371</v>
      </c>
      <c r="K443" s="9" t="s">
        <v>33</v>
      </c>
      <c r="L443" s="9" t="str">
        <f>K443&amp;COUNTIF($K$2:$K443,K443)</f>
        <v>UCLA Triathlon8</v>
      </c>
      <c r="M443" s="9">
        <f t="shared" si="6"/>
        <v>442</v>
      </c>
    </row>
    <row r="444" spans="1:13" x14ac:dyDescent="0.35">
      <c r="A444" s="9">
        <v>641</v>
      </c>
      <c r="B444" s="9">
        <v>388</v>
      </c>
      <c r="C444" s="9" t="s">
        <v>330</v>
      </c>
      <c r="D444" s="9" t="s">
        <v>223</v>
      </c>
      <c r="E444" s="12">
        <v>0.86736111111111114</v>
      </c>
      <c r="F444" s="12">
        <v>0.33124999999999999</v>
      </c>
      <c r="G444" s="10">
        <v>6.3912037037037031E-2</v>
      </c>
      <c r="H444" s="12">
        <v>8.8888888888888892E-2</v>
      </c>
      <c r="I444" s="11">
        <v>2.1715277777777779</v>
      </c>
      <c r="J444" s="10">
        <v>0.12159722222222223</v>
      </c>
      <c r="K444" s="12" t="s">
        <v>814</v>
      </c>
      <c r="L444" s="9" t="str">
        <f>K444&amp;COUNTIF($K$2:$K444,K444)</f>
        <v>Cincinnati4</v>
      </c>
      <c r="M444" s="9">
        <f t="shared" si="6"/>
        <v>443</v>
      </c>
    </row>
    <row r="445" spans="1:13" x14ac:dyDescent="0.35">
      <c r="A445" s="9">
        <v>642</v>
      </c>
      <c r="B445" s="9">
        <v>258</v>
      </c>
      <c r="C445" s="9" t="s">
        <v>329</v>
      </c>
      <c r="D445" s="9" t="s">
        <v>223</v>
      </c>
      <c r="E445" s="12">
        <v>0.61111111111111105</v>
      </c>
      <c r="F445" s="12">
        <v>0.16458333333333333</v>
      </c>
      <c r="G445" s="10">
        <v>6.8425925925925932E-2</v>
      </c>
      <c r="H445" s="12">
        <v>6.805555555555555E-2</v>
      </c>
      <c r="I445" s="11">
        <v>2.3479166666666669</v>
      </c>
      <c r="J445" s="10">
        <v>0.12166666666666666</v>
      </c>
      <c r="K445" s="9" t="s">
        <v>768</v>
      </c>
      <c r="L445" s="9" t="str">
        <f>K445&amp;COUNTIF($K$2:$K445,K445)</f>
        <v>Clemson Triathlon Club4</v>
      </c>
      <c r="M445" s="9">
        <f t="shared" si="6"/>
        <v>444</v>
      </c>
    </row>
    <row r="446" spans="1:13" x14ac:dyDescent="0.35">
      <c r="A446" s="9">
        <v>645</v>
      </c>
      <c r="B446" s="9">
        <v>520</v>
      </c>
      <c r="C446" s="9" t="s">
        <v>328</v>
      </c>
      <c r="D446" s="9" t="s">
        <v>223</v>
      </c>
      <c r="E446" s="12">
        <v>0.71111111111111114</v>
      </c>
      <c r="F446" s="12">
        <v>0.19375000000000001</v>
      </c>
      <c r="G446" s="10">
        <v>6.9791666666666669E-2</v>
      </c>
      <c r="H446" s="12">
        <v>6.25E-2</v>
      </c>
      <c r="I446" s="11">
        <v>2.151388888888889</v>
      </c>
      <c r="J446" s="10">
        <v>0.12180555555555556</v>
      </c>
      <c r="K446" s="9" t="s">
        <v>75</v>
      </c>
      <c r="L446" s="9" t="str">
        <f>K446&amp;COUNTIF($K$2:$K446,K446)</f>
        <v>University of Michigan Triathlon Club11</v>
      </c>
      <c r="M446" s="9">
        <f t="shared" si="6"/>
        <v>445</v>
      </c>
    </row>
    <row r="447" spans="1:13" x14ac:dyDescent="0.35">
      <c r="A447" s="9">
        <v>646</v>
      </c>
      <c r="B447" s="9">
        <v>596</v>
      </c>
      <c r="C447" s="9" t="s">
        <v>327</v>
      </c>
      <c r="D447" s="9" t="s">
        <v>223</v>
      </c>
      <c r="E447" s="12">
        <v>0.81111111111111101</v>
      </c>
      <c r="F447" s="12">
        <v>0.21527777777777779</v>
      </c>
      <c r="G447" s="10">
        <v>6.4803240740740745E-2</v>
      </c>
      <c r="H447" s="12">
        <v>0.1423611111111111</v>
      </c>
      <c r="I447" s="11">
        <v>2.2569444444444442</v>
      </c>
      <c r="J447" s="10">
        <v>0.12192129629629629</v>
      </c>
      <c r="K447" s="9" t="s">
        <v>78</v>
      </c>
      <c r="L447" s="9" t="str">
        <f>K447&amp;COUNTIF($K$2:$K447,K447)</f>
        <v>Wisconsin Triathlon Team (University of Wisconsin, Madison)16</v>
      </c>
      <c r="M447" s="9">
        <f t="shared" si="6"/>
        <v>446</v>
      </c>
    </row>
    <row r="448" spans="1:13" x14ac:dyDescent="0.35">
      <c r="A448" s="9">
        <v>651</v>
      </c>
      <c r="B448" s="9">
        <v>505</v>
      </c>
      <c r="C448" s="9" t="s">
        <v>326</v>
      </c>
      <c r="D448" s="9" t="s">
        <v>223</v>
      </c>
      <c r="E448" s="12">
        <v>0.69027777777777777</v>
      </c>
      <c r="F448" s="12">
        <v>0.24027777777777778</v>
      </c>
      <c r="G448" s="10">
        <v>7.1631944444444443E-2</v>
      </c>
      <c r="H448" s="12">
        <v>0.13541666666666666</v>
      </c>
      <c r="I448" s="11">
        <v>1.9694444444444443</v>
      </c>
      <c r="J448" s="10">
        <v>0.12224537037037037</v>
      </c>
      <c r="K448" s="9" t="s">
        <v>762</v>
      </c>
      <c r="L448" s="9" t="str">
        <f>K448&amp;COUNTIF($K$2:$K448,K448)</f>
        <v>University of Chicago Triathlon Club6</v>
      </c>
      <c r="M448" s="9">
        <f t="shared" si="6"/>
        <v>447</v>
      </c>
    </row>
    <row r="449" spans="1:13" x14ac:dyDescent="0.35">
      <c r="A449" s="9">
        <v>653</v>
      </c>
      <c r="B449" s="9">
        <v>292</v>
      </c>
      <c r="C449" s="9" t="s">
        <v>325</v>
      </c>
      <c r="D449" s="9" t="s">
        <v>223</v>
      </c>
      <c r="E449" s="12">
        <v>0.96597222222222223</v>
      </c>
      <c r="F449" s="12">
        <v>0.20972222222222223</v>
      </c>
      <c r="G449" s="10">
        <v>5.9375000000000004E-2</v>
      </c>
      <c r="H449" s="12">
        <v>5.8333333333333327E-2</v>
      </c>
      <c r="I449" s="10">
        <v>4.2604166666666665E-2</v>
      </c>
      <c r="J449" s="10">
        <v>0.12258101851851851</v>
      </c>
      <c r="K449" s="9" t="s">
        <v>147</v>
      </c>
      <c r="L449" s="9" t="str">
        <f>K449&amp;COUNTIF($K$2:$K449,K449)</f>
        <v>Fighting Illini Triathlon (University of Illinois)10</v>
      </c>
      <c r="M449" s="9">
        <f t="shared" si="6"/>
        <v>448</v>
      </c>
    </row>
    <row r="450" spans="1:13" x14ac:dyDescent="0.35">
      <c r="A450" s="9">
        <v>654</v>
      </c>
      <c r="B450" s="9">
        <v>571</v>
      </c>
      <c r="C450" s="9" t="s">
        <v>324</v>
      </c>
      <c r="D450" s="9" t="s">
        <v>223</v>
      </c>
      <c r="E450" s="12">
        <v>0.86111111111111116</v>
      </c>
      <c r="F450" s="12">
        <v>0.17986111111111111</v>
      </c>
      <c r="G450" s="10">
        <v>6.7060185185185181E-2</v>
      </c>
      <c r="H450" s="12">
        <v>9.0277777777777776E-2</v>
      </c>
      <c r="I450" s="11">
        <v>2.2013888888888888</v>
      </c>
      <c r="J450" s="10">
        <v>0.12262731481481481</v>
      </c>
      <c r="K450" s="9" t="s">
        <v>740</v>
      </c>
      <c r="L450" s="9" t="str">
        <f>K450&amp;COUNTIF($K$2:$K450,K450)</f>
        <v>Washington University St. Louis4</v>
      </c>
      <c r="M450" s="9">
        <f t="shared" si="6"/>
        <v>449</v>
      </c>
    </row>
    <row r="451" spans="1:13" x14ac:dyDescent="0.35">
      <c r="A451" s="9">
        <v>655</v>
      </c>
      <c r="B451" s="9">
        <v>440</v>
      </c>
      <c r="C451" s="9" t="s">
        <v>323</v>
      </c>
      <c r="D451" s="9" t="s">
        <v>223</v>
      </c>
      <c r="E451" s="12">
        <v>0.87361111111111101</v>
      </c>
      <c r="F451" s="12">
        <v>0.23958333333333334</v>
      </c>
      <c r="G451" s="10">
        <v>6.621527777777779E-2</v>
      </c>
      <c r="H451" s="12">
        <v>0.10486111111111111</v>
      </c>
      <c r="I451" s="11">
        <v>2.1694444444444447</v>
      </c>
      <c r="J451" s="10">
        <v>0.12269675925925926</v>
      </c>
      <c r="K451" s="9" t="s">
        <v>748</v>
      </c>
      <c r="L451" s="9" t="str">
        <f>K451&amp;COUNTIF($K$2:$K451,K451)</f>
        <v>Texas Triathlon (University of Texas at Austin)6</v>
      </c>
      <c r="M451" s="9">
        <f t="shared" si="6"/>
        <v>450</v>
      </c>
    </row>
    <row r="452" spans="1:13" x14ac:dyDescent="0.35">
      <c r="A452" s="9">
        <v>658</v>
      </c>
      <c r="B452" s="9">
        <v>449</v>
      </c>
      <c r="C452" s="9" t="s">
        <v>322</v>
      </c>
      <c r="D452" s="9" t="s">
        <v>223</v>
      </c>
      <c r="E452" s="12">
        <v>0.65</v>
      </c>
      <c r="F452" s="12">
        <v>0.28958333333333336</v>
      </c>
      <c r="G452" s="10">
        <v>6.6620370370370371E-2</v>
      </c>
      <c r="H452" s="12">
        <v>7.8472222222222221E-2</v>
      </c>
      <c r="I452" s="11">
        <v>2.3562499999999997</v>
      </c>
      <c r="J452" s="10">
        <v>0.12288194444444445</v>
      </c>
      <c r="K452" s="9" t="s">
        <v>900</v>
      </c>
      <c r="L452" s="9" t="str">
        <f>K452&amp;COUNTIF($K$2:$K452,K452)</f>
        <v>Tri Knights (UCF)2</v>
      </c>
      <c r="M452" s="9">
        <f t="shared" ref="M452:M500" si="7">M451+1</f>
        <v>451</v>
      </c>
    </row>
    <row r="453" spans="1:13" x14ac:dyDescent="0.35">
      <c r="A453" s="9">
        <v>659</v>
      </c>
      <c r="B453" s="9">
        <v>463</v>
      </c>
      <c r="C453" s="9" t="s">
        <v>321</v>
      </c>
      <c r="D453" s="9" t="s">
        <v>223</v>
      </c>
      <c r="E453" s="12">
        <v>0.7055555555555556</v>
      </c>
      <c r="F453" s="12">
        <v>0.23750000000000002</v>
      </c>
      <c r="G453" s="10">
        <v>6.236111111111111E-2</v>
      </c>
      <c r="H453" s="12">
        <v>0.12361111111111112</v>
      </c>
      <c r="I453" s="10">
        <v>4.2731481481481481E-2</v>
      </c>
      <c r="J453" s="10">
        <v>0.12289351851851853</v>
      </c>
      <c r="K453" s="9" t="s">
        <v>100</v>
      </c>
      <c r="L453" s="9" t="str">
        <f>K453&amp;COUNTIF($K$2:$K453,K453)</f>
        <v>UC Davis Triathlon (University of California, Davis)10</v>
      </c>
      <c r="M453" s="9">
        <f t="shared" si="7"/>
        <v>452</v>
      </c>
    </row>
    <row r="454" spans="1:13" x14ac:dyDescent="0.35">
      <c r="A454" s="9">
        <v>661</v>
      </c>
      <c r="B454" s="9">
        <v>564</v>
      </c>
      <c r="C454" s="9" t="s">
        <v>320</v>
      </c>
      <c r="D454" s="9" t="s">
        <v>223</v>
      </c>
      <c r="E454" s="12">
        <v>0.83333333333333337</v>
      </c>
      <c r="F454" s="12">
        <v>0.28194444444444444</v>
      </c>
      <c r="G454" s="10">
        <v>6.7037037037037034E-2</v>
      </c>
      <c r="H454" s="12">
        <v>0.10902777777777778</v>
      </c>
      <c r="I454" s="11">
        <v>2.1312500000000001</v>
      </c>
      <c r="J454" s="10">
        <v>0.12299768518518518</v>
      </c>
      <c r="K454" s="9" t="s">
        <v>751</v>
      </c>
      <c r="L454" s="9" t="str">
        <f>K454&amp;COUNTIF($K$2:$K454,K454)</f>
        <v>Virginia Tech Triathlon Club12</v>
      </c>
      <c r="M454" s="9">
        <f t="shared" si="7"/>
        <v>453</v>
      </c>
    </row>
    <row r="455" spans="1:13" x14ac:dyDescent="0.35">
      <c r="A455" s="9">
        <v>662</v>
      </c>
      <c r="B455" s="9">
        <v>550</v>
      </c>
      <c r="C455" s="9" t="s">
        <v>319</v>
      </c>
      <c r="D455" s="9" t="s">
        <v>223</v>
      </c>
      <c r="E455" s="12">
        <v>0.79999999999999993</v>
      </c>
      <c r="F455" s="12">
        <v>0.21458333333333335</v>
      </c>
      <c r="G455" s="10">
        <v>6.8148148148148138E-2</v>
      </c>
      <c r="H455" s="12">
        <v>8.4722222222222213E-2</v>
      </c>
      <c r="I455" s="11">
        <v>2.192361111111111</v>
      </c>
      <c r="J455" s="10">
        <v>0.12304398148148148</v>
      </c>
      <c r="K455" s="9" t="s">
        <v>775</v>
      </c>
      <c r="L455" s="9" t="str">
        <f>K455&amp;COUNTIF($K$2:$K455,K455)</f>
        <v>UTSA Triathlon Club (UT San Antonio)5</v>
      </c>
      <c r="M455" s="9">
        <f t="shared" si="7"/>
        <v>454</v>
      </c>
    </row>
    <row r="456" spans="1:13" x14ac:dyDescent="0.35">
      <c r="A456" s="9">
        <v>664</v>
      </c>
      <c r="B456" s="9">
        <v>568</v>
      </c>
      <c r="C456" s="9" t="s">
        <v>318</v>
      </c>
      <c r="D456" s="9" t="s">
        <v>223</v>
      </c>
      <c r="E456" s="12">
        <v>0.95833333333333337</v>
      </c>
      <c r="F456" s="12">
        <v>0.24374999999999999</v>
      </c>
      <c r="G456" s="10">
        <v>6.4236111111111105E-2</v>
      </c>
      <c r="H456" s="12">
        <v>0.12430555555555556</v>
      </c>
      <c r="I456" s="11">
        <v>2.2111111111111112</v>
      </c>
      <c r="J456" s="10">
        <v>0.12322916666666667</v>
      </c>
      <c r="K456" s="9" t="s">
        <v>740</v>
      </c>
      <c r="L456" s="9" t="str">
        <f>K456&amp;COUNTIF($K$2:$K456,K456)</f>
        <v>Washington University St. Louis5</v>
      </c>
      <c r="M456" s="9">
        <f t="shared" si="7"/>
        <v>455</v>
      </c>
    </row>
    <row r="457" spans="1:13" x14ac:dyDescent="0.35">
      <c r="A457" s="9">
        <v>665</v>
      </c>
      <c r="B457" s="9">
        <v>540</v>
      </c>
      <c r="C457" s="9" t="s">
        <v>317</v>
      </c>
      <c r="D457" s="9" t="s">
        <v>223</v>
      </c>
      <c r="E457" s="12">
        <v>0.83472222222222225</v>
      </c>
      <c r="F457" s="12">
        <v>0.17847222222222223</v>
      </c>
      <c r="G457" s="10">
        <v>6.6284722222222217E-2</v>
      </c>
      <c r="H457" s="12">
        <v>0.10347222222222223</v>
      </c>
      <c r="I457" s="11">
        <v>2.3048611111111112</v>
      </c>
      <c r="J457" s="10">
        <v>0.12333333333333334</v>
      </c>
      <c r="K457" s="9" t="s">
        <v>149</v>
      </c>
      <c r="L457" s="9" t="str">
        <f>K457&amp;COUNTIF($K$2:$K457,K457)</f>
        <v>USC Triathlon (University of Southern California)8</v>
      </c>
      <c r="M457" s="9">
        <f t="shared" si="7"/>
        <v>456</v>
      </c>
    </row>
    <row r="458" spans="1:13" x14ac:dyDescent="0.35">
      <c r="A458" s="9">
        <v>666</v>
      </c>
      <c r="B458" s="9">
        <v>428</v>
      </c>
      <c r="C458" s="9" t="s">
        <v>316</v>
      </c>
      <c r="D458" s="9" t="s">
        <v>223</v>
      </c>
      <c r="E458" s="12">
        <v>0.47500000000000003</v>
      </c>
      <c r="F458" s="12">
        <v>0.14861111111111111</v>
      </c>
      <c r="G458" s="10">
        <v>7.0868055555555545E-2</v>
      </c>
      <c r="H458" s="12">
        <v>4.3750000000000004E-2</v>
      </c>
      <c r="I458" s="11">
        <v>2.4798611111111111</v>
      </c>
      <c r="J458" s="10">
        <v>0.12335648148148148</v>
      </c>
      <c r="K458" s="9" t="s">
        <v>897</v>
      </c>
      <c r="L458" s="9" t="str">
        <f>K458&amp;COUNTIF($K$2:$K458,K458)</f>
        <v>Emmanuel1</v>
      </c>
      <c r="M458" s="9">
        <f t="shared" si="7"/>
        <v>457</v>
      </c>
    </row>
    <row r="459" spans="1:13" x14ac:dyDescent="0.35">
      <c r="A459" s="9">
        <v>667</v>
      </c>
      <c r="B459" s="9">
        <v>250</v>
      </c>
      <c r="C459" s="9" t="s">
        <v>315</v>
      </c>
      <c r="D459" s="9" t="s">
        <v>223</v>
      </c>
      <c r="E459" s="12">
        <v>0.62986111111111109</v>
      </c>
      <c r="F459" s="12">
        <v>0.1173611111111111</v>
      </c>
      <c r="G459" s="10">
        <v>7.2418981481481473E-2</v>
      </c>
      <c r="H459" s="12">
        <v>5.5555555555555552E-2</v>
      </c>
      <c r="I459" s="11">
        <v>2.2527777777777778</v>
      </c>
      <c r="J459" s="10">
        <v>0.12336805555555556</v>
      </c>
      <c r="K459" s="9" t="s">
        <v>25</v>
      </c>
      <c r="L459" s="9" t="str">
        <f>K459&amp;COUNTIF($K$2:$K459,K459)</f>
        <v>Cal Triathlon (University of California, Berkeley)23</v>
      </c>
      <c r="M459" s="9">
        <f t="shared" si="7"/>
        <v>458</v>
      </c>
    </row>
    <row r="460" spans="1:13" x14ac:dyDescent="0.35">
      <c r="A460" s="9">
        <v>668</v>
      </c>
      <c r="B460" s="9">
        <v>503</v>
      </c>
      <c r="C460" s="9" t="s">
        <v>314</v>
      </c>
      <c r="D460" s="9" t="s">
        <v>223</v>
      </c>
      <c r="E460" s="12">
        <v>0.78055555555555556</v>
      </c>
      <c r="F460" s="12">
        <v>0.33819444444444446</v>
      </c>
      <c r="G460" s="10">
        <v>7.1365740740740743E-2</v>
      </c>
      <c r="H460" s="12">
        <v>6.5972222222222224E-2</v>
      </c>
      <c r="I460" s="11">
        <v>1.9388888888888889</v>
      </c>
      <c r="J460" s="10">
        <v>0.12347222222222222</v>
      </c>
      <c r="K460" s="9" t="s">
        <v>762</v>
      </c>
      <c r="L460" s="9" t="str">
        <f>K460&amp;COUNTIF($K$2:$K460,K460)</f>
        <v>University of Chicago Triathlon Club7</v>
      </c>
      <c r="M460" s="9">
        <f t="shared" si="7"/>
        <v>459</v>
      </c>
    </row>
    <row r="461" spans="1:13" x14ac:dyDescent="0.35">
      <c r="A461" s="9">
        <v>673</v>
      </c>
      <c r="B461" s="9">
        <v>593</v>
      </c>
      <c r="C461" s="9" t="s">
        <v>313</v>
      </c>
      <c r="D461" s="9" t="s">
        <v>223</v>
      </c>
      <c r="E461" s="12">
        <v>0.57291666666666663</v>
      </c>
      <c r="F461" s="12">
        <v>0.23472222222222219</v>
      </c>
      <c r="G461" s="10">
        <v>6.6134259259259254E-2</v>
      </c>
      <c r="H461" s="12">
        <v>0.1361111111111111</v>
      </c>
      <c r="I461" s="10">
        <v>4.1863425925925929E-2</v>
      </c>
      <c r="J461" s="10">
        <v>0.12375000000000001</v>
      </c>
      <c r="K461" s="9" t="s">
        <v>78</v>
      </c>
      <c r="L461" s="9" t="str">
        <f>K461&amp;COUNTIF($K$2:$K461,K461)</f>
        <v>Wisconsin Triathlon Team (University of Wisconsin, Madison)17</v>
      </c>
      <c r="M461" s="9">
        <f t="shared" si="7"/>
        <v>460</v>
      </c>
    </row>
    <row r="462" spans="1:13" x14ac:dyDescent="0.35">
      <c r="A462" s="9">
        <v>675</v>
      </c>
      <c r="B462" s="9">
        <v>299</v>
      </c>
      <c r="C462" s="9" t="s">
        <v>312</v>
      </c>
      <c r="D462" s="9" t="s">
        <v>223</v>
      </c>
      <c r="E462" s="12">
        <v>0.66249999999999998</v>
      </c>
      <c r="F462" s="12">
        <v>0.43333333333333335</v>
      </c>
      <c r="G462" s="10">
        <v>7.0266203703703692E-2</v>
      </c>
      <c r="H462" s="12">
        <v>9.4444444444444442E-2</v>
      </c>
      <c r="I462" s="11">
        <v>2.0340277777777778</v>
      </c>
      <c r="J462" s="10">
        <v>0.12403935185185185</v>
      </c>
      <c r="K462" s="9" t="s">
        <v>829</v>
      </c>
      <c r="L462" s="9" t="str">
        <f>K462&amp;COUNTIF($K$2:$K462,K462)</f>
        <v>Gamecock Triathlon Club3</v>
      </c>
      <c r="M462" s="9">
        <f t="shared" si="7"/>
        <v>461</v>
      </c>
    </row>
    <row r="463" spans="1:13" x14ac:dyDescent="0.35">
      <c r="A463" s="9">
        <v>676</v>
      </c>
      <c r="B463" s="9">
        <v>342</v>
      </c>
      <c r="C463" s="9" t="s">
        <v>311</v>
      </c>
      <c r="D463" s="9" t="s">
        <v>223</v>
      </c>
      <c r="E463" s="12">
        <v>0.71111111111111114</v>
      </c>
      <c r="F463" s="12">
        <v>0.19791666666666666</v>
      </c>
      <c r="G463" s="10">
        <v>7.0578703703703713E-2</v>
      </c>
      <c r="H463" s="12">
        <v>9.0972222222222218E-2</v>
      </c>
      <c r="I463" s="11">
        <v>2.2062500000000003</v>
      </c>
      <c r="J463" s="10">
        <v>0.12405092592592593</v>
      </c>
      <c r="K463" s="9" t="s">
        <v>749</v>
      </c>
      <c r="L463" s="9" t="str">
        <f>K463&amp;COUNTIF($K$2:$K463,K463)</f>
        <v>MSU Triathlon Club (Michigan State University)14</v>
      </c>
      <c r="M463" s="9">
        <f t="shared" si="7"/>
        <v>462</v>
      </c>
    </row>
    <row r="464" spans="1:13" x14ac:dyDescent="0.35">
      <c r="A464" s="9">
        <v>685</v>
      </c>
      <c r="B464" s="9">
        <v>272</v>
      </c>
      <c r="C464" s="9" t="s">
        <v>310</v>
      </c>
      <c r="D464" s="9" t="s">
        <v>223</v>
      </c>
      <c r="E464" s="12">
        <v>0.72499999999999998</v>
      </c>
      <c r="F464" s="12">
        <v>0.36527777777777781</v>
      </c>
      <c r="G464" s="10">
        <v>7.4016203703703709E-2</v>
      </c>
      <c r="H464" s="12">
        <v>6.1805555555555558E-2</v>
      </c>
      <c r="I464" s="11">
        <v>1.8895833333333334</v>
      </c>
      <c r="J464" s="10">
        <v>0.12474537037037037</v>
      </c>
      <c r="K464" s="9" t="s">
        <v>770</v>
      </c>
      <c r="L464" s="9" t="str">
        <f>K464&amp;COUNTIF($K$2:$K464,K464)</f>
        <v>Cornell9</v>
      </c>
      <c r="M464" s="9">
        <f t="shared" si="7"/>
        <v>463</v>
      </c>
    </row>
    <row r="465" spans="1:13" x14ac:dyDescent="0.35">
      <c r="A465" s="9">
        <v>686</v>
      </c>
      <c r="B465" s="9">
        <v>136</v>
      </c>
      <c r="C465" s="9" t="s">
        <v>309</v>
      </c>
      <c r="D465" s="9" t="s">
        <v>223</v>
      </c>
      <c r="E465" s="12">
        <v>0.67569444444444438</v>
      </c>
      <c r="F465" s="12">
        <v>0.19444444444444445</v>
      </c>
      <c r="G465" s="10">
        <v>7.3043981481481488E-2</v>
      </c>
      <c r="H465" s="12">
        <v>3.888888888888889E-2</v>
      </c>
      <c r="I465" s="11">
        <v>2.2069444444444444</v>
      </c>
      <c r="J465" s="10">
        <v>0.125</v>
      </c>
      <c r="K465" s="9" t="s">
        <v>39</v>
      </c>
      <c r="L465" s="9" t="str">
        <f>K465&amp;COUNTIF($K$2:$K465,K465)</f>
        <v>Columbia University Triathlon8</v>
      </c>
      <c r="M465" s="9">
        <f t="shared" si="7"/>
        <v>464</v>
      </c>
    </row>
    <row r="466" spans="1:13" x14ac:dyDescent="0.35">
      <c r="A466" s="9">
        <v>687</v>
      </c>
      <c r="B466" s="9">
        <v>208</v>
      </c>
      <c r="C466" s="9" t="s">
        <v>308</v>
      </c>
      <c r="D466" s="9" t="s">
        <v>223</v>
      </c>
      <c r="E466" s="12">
        <v>0.52847222222222223</v>
      </c>
      <c r="F466" s="12">
        <v>0.26250000000000001</v>
      </c>
      <c r="G466" s="10">
        <v>7.4317129629629622E-2</v>
      </c>
      <c r="H466" s="12">
        <v>0.12291666666666667</v>
      </c>
      <c r="I466" s="11">
        <v>2.1305555555555555</v>
      </c>
      <c r="J466" s="10">
        <v>0.12509259259259259</v>
      </c>
      <c r="K466" s="9" t="s">
        <v>133</v>
      </c>
      <c r="L466" s="9" t="str">
        <f>K466&amp;COUNTIF($K$2:$K466,K466)</f>
        <v>University of Miami Tri Canes4</v>
      </c>
      <c r="M466" s="9">
        <f t="shared" si="7"/>
        <v>465</v>
      </c>
    </row>
    <row r="467" spans="1:13" x14ac:dyDescent="0.35">
      <c r="A467" s="9">
        <v>688</v>
      </c>
      <c r="B467" s="9">
        <v>373</v>
      </c>
      <c r="C467" s="9" t="s">
        <v>307</v>
      </c>
      <c r="D467" s="9" t="s">
        <v>223</v>
      </c>
      <c r="E467" s="12">
        <v>0.67013888888888884</v>
      </c>
      <c r="F467" s="12">
        <v>0.25833333333333336</v>
      </c>
      <c r="G467" s="10">
        <v>7.0266203703703692E-2</v>
      </c>
      <c r="H467" s="12">
        <v>6.25E-2</v>
      </c>
      <c r="I467" s="11">
        <v>2.3000000000000003</v>
      </c>
      <c r="J467" s="10">
        <v>0.12513888888888888</v>
      </c>
      <c r="K467" s="9" t="s">
        <v>760</v>
      </c>
      <c r="L467" s="9" t="str">
        <f>K467&amp;COUNTIF($K$2:$K467,K467)</f>
        <v>Ohio State University9</v>
      </c>
      <c r="M467" s="9">
        <f t="shared" si="7"/>
        <v>466</v>
      </c>
    </row>
    <row r="468" spans="1:13" x14ac:dyDescent="0.35">
      <c r="A468" s="9">
        <v>689</v>
      </c>
      <c r="B468" s="9">
        <v>573</v>
      </c>
      <c r="C468" s="9" t="s">
        <v>306</v>
      </c>
      <c r="D468" s="9" t="s">
        <v>223</v>
      </c>
      <c r="E468" s="12">
        <v>0.74236111111111114</v>
      </c>
      <c r="F468" s="12">
        <v>0.22430555555555556</v>
      </c>
      <c r="G468" s="10">
        <v>6.4907407407407414E-2</v>
      </c>
      <c r="H468" s="12">
        <v>0.12708333333333333</v>
      </c>
      <c r="I468" s="10">
        <v>4.206018518518518E-2</v>
      </c>
      <c r="J468" s="10">
        <v>0.1252199074074074</v>
      </c>
      <c r="K468" s="9" t="s">
        <v>740</v>
      </c>
      <c r="L468" s="9" t="str">
        <f>K468&amp;COUNTIF($K$2:$K468,K468)</f>
        <v>Washington University St. Louis6</v>
      </c>
      <c r="M468" s="9">
        <f t="shared" si="7"/>
        <v>467</v>
      </c>
    </row>
    <row r="469" spans="1:13" x14ac:dyDescent="0.35">
      <c r="A469" s="9">
        <v>691</v>
      </c>
      <c r="B469" s="9">
        <v>531</v>
      </c>
      <c r="C469" s="9" t="s">
        <v>305</v>
      </c>
      <c r="D469" s="9" t="s">
        <v>223</v>
      </c>
      <c r="E469" s="12">
        <v>0.80486111111111114</v>
      </c>
      <c r="F469" s="12">
        <v>0.33888888888888885</v>
      </c>
      <c r="G469" s="10">
        <v>6.9039351851851852E-2</v>
      </c>
      <c r="H469" s="12">
        <v>0.17847222222222223</v>
      </c>
      <c r="I469" s="11">
        <v>2.0520833333333335</v>
      </c>
      <c r="J469" s="10">
        <v>0.12530092592592593</v>
      </c>
      <c r="K469" s="9" t="s">
        <v>809</v>
      </c>
      <c r="L469" s="9" t="str">
        <f>K469&amp;COUNTIF($K$2:$K469,K469)</f>
        <v>University of Notre Dame Triathlon6</v>
      </c>
      <c r="M469" s="9">
        <f t="shared" si="7"/>
        <v>468</v>
      </c>
    </row>
    <row r="470" spans="1:13" x14ac:dyDescent="0.35">
      <c r="A470" s="9">
        <v>694</v>
      </c>
      <c r="B470" s="9">
        <v>400</v>
      </c>
      <c r="C470" s="9" t="s">
        <v>304</v>
      </c>
      <c r="D470" s="9" t="s">
        <v>223</v>
      </c>
      <c r="J470" s="10">
        <v>0.12555555555555556</v>
      </c>
      <c r="K470" s="9" t="s">
        <v>1093</v>
      </c>
      <c r="L470" s="9" t="str">
        <f>K470&amp;COUNTIF($K$2:$K470,K470)</f>
        <v>University of Delaware Tri. Team3</v>
      </c>
      <c r="M470" s="9">
        <f t="shared" si="7"/>
        <v>469</v>
      </c>
    </row>
    <row r="471" spans="1:13" x14ac:dyDescent="0.35">
      <c r="A471" s="9">
        <v>699</v>
      </c>
      <c r="B471" s="9">
        <v>438</v>
      </c>
      <c r="C471" s="9" t="s">
        <v>303</v>
      </c>
      <c r="D471" s="9" t="s">
        <v>223</v>
      </c>
      <c r="J471" s="10">
        <v>0.12583333333333332</v>
      </c>
      <c r="K471" s="9" t="s">
        <v>106</v>
      </c>
      <c r="L471" s="9" t="str">
        <f>K471&amp;COUNTIF($K$2:$K471,K471)</f>
        <v>Texas A&amp;M Triathlon Team14</v>
      </c>
      <c r="M471" s="9">
        <f t="shared" si="7"/>
        <v>470</v>
      </c>
    </row>
    <row r="472" spans="1:13" x14ac:dyDescent="0.35">
      <c r="A472" s="9">
        <v>710</v>
      </c>
      <c r="B472" s="9">
        <v>306</v>
      </c>
      <c r="C472" s="9" t="s">
        <v>302</v>
      </c>
      <c r="D472" s="9" t="s">
        <v>223</v>
      </c>
      <c r="E472" s="12">
        <v>0.82500000000000007</v>
      </c>
      <c r="F472" s="12">
        <v>0.22708333333333333</v>
      </c>
      <c r="G472" s="10">
        <v>7.3287037037037039E-2</v>
      </c>
      <c r="H472" s="12">
        <v>9.5138888888888884E-2</v>
      </c>
      <c r="I472" s="11">
        <v>2.0631944444444446</v>
      </c>
      <c r="J472" s="10">
        <v>0.12682870370370372</v>
      </c>
      <c r="K472" s="9" t="s">
        <v>736</v>
      </c>
      <c r="L472" s="9" t="str">
        <f>K472&amp;COUNTIF($K$2:$K472,K472)</f>
        <v>Georgia Tech Triathlon Club5</v>
      </c>
      <c r="M472" s="9">
        <f t="shared" si="7"/>
        <v>471</v>
      </c>
    </row>
    <row r="473" spans="1:13" x14ac:dyDescent="0.35">
      <c r="A473" s="9">
        <v>713</v>
      </c>
      <c r="B473" s="9">
        <v>234</v>
      </c>
      <c r="C473" s="9" t="s">
        <v>301</v>
      </c>
      <c r="D473" s="9" t="s">
        <v>223</v>
      </c>
      <c r="E473" s="12">
        <v>0.61736111111111114</v>
      </c>
      <c r="F473" s="12">
        <v>0.20277777777777781</v>
      </c>
      <c r="G473" s="10">
        <v>7.3518518518518525E-2</v>
      </c>
      <c r="H473" s="12">
        <v>4.7222222222222221E-2</v>
      </c>
      <c r="I473" s="11">
        <v>2.3374999999999999</v>
      </c>
      <c r="J473" s="10">
        <v>0.12696759259259258</v>
      </c>
      <c r="K473" s="9" t="s">
        <v>756</v>
      </c>
      <c r="L473" s="9" t="str">
        <f>K473&amp;COUNTIF($K$2:$K473,K473)</f>
        <v>Baylor Triathlon Club (Baylor University)4</v>
      </c>
      <c r="M473" s="9">
        <f t="shared" si="7"/>
        <v>472</v>
      </c>
    </row>
    <row r="474" spans="1:13" x14ac:dyDescent="0.35">
      <c r="A474" s="9">
        <v>715</v>
      </c>
      <c r="B474" s="9">
        <v>508</v>
      </c>
      <c r="C474" s="9" t="s">
        <v>300</v>
      </c>
      <c r="D474" s="9" t="s">
        <v>223</v>
      </c>
      <c r="E474" s="12">
        <v>0.63402777777777775</v>
      </c>
      <c r="F474" s="12">
        <v>0.25</v>
      </c>
      <c r="G474" s="10">
        <v>7.1539351851851854E-2</v>
      </c>
      <c r="H474" s="12">
        <v>4.1666666666666664E-2</v>
      </c>
      <c r="I474" s="11">
        <v>2.4034722222222222</v>
      </c>
      <c r="J474" s="10">
        <v>0.12704861111111113</v>
      </c>
      <c r="K474" s="9" t="s">
        <v>762</v>
      </c>
      <c r="L474" s="9" t="str">
        <f>K474&amp;COUNTIF($K$2:$K474,K474)</f>
        <v>University of Chicago Triathlon Club8</v>
      </c>
      <c r="M474" s="9">
        <f t="shared" si="7"/>
        <v>473</v>
      </c>
    </row>
    <row r="475" spans="1:13" x14ac:dyDescent="0.35">
      <c r="A475" s="9">
        <v>716</v>
      </c>
      <c r="B475" s="9">
        <v>393</v>
      </c>
      <c r="C475" s="9" t="s">
        <v>299</v>
      </c>
      <c r="D475" s="9" t="s">
        <v>223</v>
      </c>
      <c r="E475" s="12">
        <v>0.82152777777777775</v>
      </c>
      <c r="F475" s="12">
        <v>0.28472222222222221</v>
      </c>
      <c r="G475" s="10">
        <v>6.1215277777777778E-2</v>
      </c>
      <c r="H475" s="12">
        <v>0.12916666666666668</v>
      </c>
      <c r="I475" s="10">
        <v>4.521990740740741E-2</v>
      </c>
      <c r="J475" s="10">
        <v>0.12706018518518519</v>
      </c>
      <c r="K475" s="9" t="s">
        <v>1093</v>
      </c>
      <c r="L475" s="9" t="str">
        <f>K475&amp;COUNTIF($K$2:$K475,K475)</f>
        <v>University of Delaware Tri. Team4</v>
      </c>
      <c r="M475" s="9">
        <f t="shared" si="7"/>
        <v>474</v>
      </c>
    </row>
    <row r="476" spans="1:13" x14ac:dyDescent="0.35">
      <c r="A476" s="9">
        <v>720</v>
      </c>
      <c r="B476" s="9">
        <v>326</v>
      </c>
      <c r="C476" s="9" t="s">
        <v>1103</v>
      </c>
      <c r="D476" s="9" t="s">
        <v>223</v>
      </c>
      <c r="J476" s="10">
        <v>0.12759259259259259</v>
      </c>
      <c r="K476" s="9" t="s">
        <v>753</v>
      </c>
      <c r="L476" s="9" t="str">
        <f>K476&amp;COUNTIF($K$2:$K476,K476)</f>
        <v>Missouri S and T Triathlon Club6</v>
      </c>
      <c r="M476" s="9">
        <f t="shared" si="7"/>
        <v>475</v>
      </c>
    </row>
    <row r="477" spans="1:13" x14ac:dyDescent="0.35">
      <c r="A477" s="9">
        <v>722</v>
      </c>
      <c r="B477" s="9">
        <v>308</v>
      </c>
      <c r="C477" s="9" t="s">
        <v>298</v>
      </c>
      <c r="D477" s="9" t="s">
        <v>223</v>
      </c>
      <c r="E477" s="11">
        <v>1.1611111111111112</v>
      </c>
      <c r="F477" s="12">
        <v>0.19791666666666666</v>
      </c>
      <c r="G477" s="10">
        <v>6.6249999999999989E-2</v>
      </c>
      <c r="H477" s="12">
        <v>9.8611111111111108E-2</v>
      </c>
      <c r="I477" s="11">
        <v>2.2243055555555555</v>
      </c>
      <c r="J477" s="10">
        <v>0.12765046296296298</v>
      </c>
      <c r="K477" s="9" t="s">
        <v>106</v>
      </c>
      <c r="L477" s="9" t="str">
        <f>K477&amp;COUNTIF($K$2:$K477,K477)</f>
        <v>Texas A&amp;M Triathlon Team15</v>
      </c>
      <c r="M477" s="9">
        <f t="shared" si="7"/>
        <v>476</v>
      </c>
    </row>
    <row r="478" spans="1:13" x14ac:dyDescent="0.35">
      <c r="A478" s="9">
        <v>723</v>
      </c>
      <c r="B478" s="9">
        <v>333</v>
      </c>
      <c r="C478" s="9" t="s">
        <v>297</v>
      </c>
      <c r="D478" s="9" t="s">
        <v>223</v>
      </c>
      <c r="E478" s="12">
        <v>0.50138888888888888</v>
      </c>
      <c r="F478" s="12">
        <v>0.14375000000000002</v>
      </c>
      <c r="G478" s="10">
        <v>7.0289351851851853E-2</v>
      </c>
      <c r="H478" s="12">
        <v>6.3194444444444442E-2</v>
      </c>
      <c r="I478" s="10">
        <v>4.553240740740741E-2</v>
      </c>
      <c r="J478" s="10">
        <v>0.12765046296296298</v>
      </c>
      <c r="K478" s="9" t="s">
        <v>749</v>
      </c>
      <c r="L478" s="9" t="str">
        <f>K478&amp;COUNTIF($K$2:$K478,K478)</f>
        <v>MSU Triathlon Club (Michigan State University)15</v>
      </c>
      <c r="M478" s="9">
        <f t="shared" si="7"/>
        <v>477</v>
      </c>
    </row>
    <row r="479" spans="1:13" x14ac:dyDescent="0.35">
      <c r="A479" s="9">
        <v>724</v>
      </c>
      <c r="B479" s="9">
        <v>385</v>
      </c>
      <c r="C479" s="9" t="s">
        <v>296</v>
      </c>
      <c r="D479" s="9" t="s">
        <v>223</v>
      </c>
      <c r="E479" s="11">
        <v>1.0180555555555555</v>
      </c>
      <c r="F479" s="12">
        <v>0.22430555555555556</v>
      </c>
      <c r="G479" s="10">
        <v>6.7870370370370373E-2</v>
      </c>
      <c r="H479" s="12">
        <v>7.2916666666666671E-2</v>
      </c>
      <c r="I479" s="11">
        <v>2.2715277777777776</v>
      </c>
      <c r="J479" s="10">
        <v>0.12768518518518518</v>
      </c>
      <c r="K479" s="12" t="s">
        <v>36</v>
      </c>
      <c r="L479" s="9" t="str">
        <f>K479&amp;COUNTIF($K$2:$K479,K479)</f>
        <v>Duke5</v>
      </c>
      <c r="M479" s="9">
        <f t="shared" si="7"/>
        <v>478</v>
      </c>
    </row>
    <row r="480" spans="1:13" x14ac:dyDescent="0.35">
      <c r="A480" s="9">
        <v>725</v>
      </c>
      <c r="B480" s="9">
        <v>490</v>
      </c>
      <c r="C480" s="9" t="s">
        <v>1101</v>
      </c>
      <c r="D480" s="9" t="s">
        <v>223</v>
      </c>
      <c r="J480" s="10">
        <v>0.12771990740740741</v>
      </c>
      <c r="K480" s="9" t="s">
        <v>196</v>
      </c>
      <c r="L480" s="9" t="str">
        <f>K480&amp;COUNTIF($K$2:$K480,K480)</f>
        <v>UNC-Chapel Hill Triathlon Club4</v>
      </c>
      <c r="M480" s="9">
        <f t="shared" si="7"/>
        <v>479</v>
      </c>
    </row>
    <row r="481" spans="1:13" x14ac:dyDescent="0.35">
      <c r="A481" s="9">
        <v>727</v>
      </c>
      <c r="B481" s="9">
        <v>244</v>
      </c>
      <c r="C481" s="9" t="s">
        <v>295</v>
      </c>
      <c r="D481" s="9" t="s">
        <v>223</v>
      </c>
      <c r="E481" s="12">
        <v>0.69027777777777777</v>
      </c>
      <c r="F481" s="12">
        <v>0.15694444444444444</v>
      </c>
      <c r="G481" s="10">
        <v>6.5266203703703715E-2</v>
      </c>
      <c r="H481" s="12">
        <v>0.1076388888888889</v>
      </c>
      <c r="I481" s="10">
        <v>4.6851851851851846E-2</v>
      </c>
      <c r="J481" s="10">
        <v>0.12806712962962963</v>
      </c>
      <c r="K481" s="9" t="s">
        <v>25</v>
      </c>
      <c r="L481" s="9" t="str">
        <f>K481&amp;COUNTIF($K$2:$K481,K481)</f>
        <v>Cal Triathlon (University of California, Berkeley)24</v>
      </c>
      <c r="M481" s="9">
        <f t="shared" si="7"/>
        <v>480</v>
      </c>
    </row>
    <row r="482" spans="1:13" x14ac:dyDescent="0.35">
      <c r="A482" s="9">
        <v>728</v>
      </c>
      <c r="B482" s="9">
        <v>323</v>
      </c>
      <c r="C482" s="9" t="s">
        <v>294</v>
      </c>
      <c r="D482" s="9" t="s">
        <v>223</v>
      </c>
      <c r="E482" s="12">
        <v>0.69791666666666663</v>
      </c>
      <c r="F482" s="12">
        <v>0.3444444444444445</v>
      </c>
      <c r="G482" s="10">
        <v>7.1770833333333339E-2</v>
      </c>
      <c r="H482" s="12">
        <v>6.1805555555555558E-2</v>
      </c>
      <c r="I482" s="11">
        <v>2.286111111111111</v>
      </c>
      <c r="J482" s="10">
        <v>0.12828703703703703</v>
      </c>
      <c r="K482" s="9" t="s">
        <v>753</v>
      </c>
      <c r="L482" s="9" t="str">
        <f>K482&amp;COUNTIF($K$2:$K482,K482)</f>
        <v>Missouri S and T Triathlon Club7</v>
      </c>
      <c r="M482" s="9">
        <f t="shared" si="7"/>
        <v>481</v>
      </c>
    </row>
    <row r="483" spans="1:13" x14ac:dyDescent="0.35">
      <c r="A483" s="9">
        <v>729</v>
      </c>
      <c r="B483" s="9">
        <v>256</v>
      </c>
      <c r="C483" s="9" t="s">
        <v>293</v>
      </c>
      <c r="D483" s="9" t="s">
        <v>223</v>
      </c>
      <c r="E483" s="12">
        <v>0.72291666666666676</v>
      </c>
      <c r="F483" s="12">
        <v>0.29375000000000001</v>
      </c>
      <c r="G483" s="10">
        <v>7.1111111111111111E-2</v>
      </c>
      <c r="H483" s="12">
        <v>0.11458333333333333</v>
      </c>
      <c r="I483" s="11">
        <v>2.3000000000000003</v>
      </c>
      <c r="J483" s="10">
        <v>0.12832175925925926</v>
      </c>
      <c r="K483" s="9" t="s">
        <v>25</v>
      </c>
      <c r="L483" s="9" t="str">
        <f>K483&amp;COUNTIF($K$2:$K483,K483)</f>
        <v>Cal Triathlon (University of California, Berkeley)25</v>
      </c>
      <c r="M483" s="9">
        <f t="shared" si="7"/>
        <v>482</v>
      </c>
    </row>
    <row r="484" spans="1:13" x14ac:dyDescent="0.35">
      <c r="A484" s="9">
        <v>730</v>
      </c>
      <c r="B484" s="9">
        <v>579</v>
      </c>
      <c r="C484" s="9" t="s">
        <v>292</v>
      </c>
      <c r="D484" s="9" t="s">
        <v>223</v>
      </c>
      <c r="E484" s="12">
        <v>0.83263888888888893</v>
      </c>
      <c r="F484" s="12">
        <v>0.30138888888888887</v>
      </c>
      <c r="G484" s="10">
        <v>6.6087962962962959E-2</v>
      </c>
      <c r="H484" s="12">
        <v>6.6666666666666666E-2</v>
      </c>
      <c r="I484" s="10">
        <v>4.2291666666666665E-2</v>
      </c>
      <c r="J484" s="10">
        <v>0.12842592592592592</v>
      </c>
      <c r="K484" s="9" t="s">
        <v>78</v>
      </c>
      <c r="L484" s="9" t="str">
        <f>K484&amp;COUNTIF($K$2:$K484,K484)</f>
        <v>Wisconsin Triathlon Team (University of Wisconsin, Madison)18</v>
      </c>
      <c r="M484" s="9">
        <f t="shared" si="7"/>
        <v>483</v>
      </c>
    </row>
    <row r="485" spans="1:13" x14ac:dyDescent="0.35">
      <c r="A485" s="9">
        <v>732</v>
      </c>
      <c r="B485" s="9">
        <v>205</v>
      </c>
      <c r="C485" s="9" t="s">
        <v>291</v>
      </c>
      <c r="D485" s="9" t="s">
        <v>223</v>
      </c>
      <c r="E485" s="12">
        <v>0.72430555555555554</v>
      </c>
      <c r="F485" s="12">
        <v>0.17222222222222225</v>
      </c>
      <c r="G485" s="10">
        <v>7.2719907407407414E-2</v>
      </c>
      <c r="H485" s="12">
        <v>5.0694444444444452E-2</v>
      </c>
      <c r="I485" s="11">
        <v>2.4027777777777777</v>
      </c>
      <c r="J485" s="10">
        <v>0.12859953703703705</v>
      </c>
      <c r="K485" s="9" t="s">
        <v>7</v>
      </c>
      <c r="L485" s="9" t="str">
        <f>K485&amp;COUNTIF($K$2:$K485,K485)</f>
        <v>CU Triathlon Team (University of Colorado, Boulder)15</v>
      </c>
      <c r="M485" s="9">
        <f t="shared" si="7"/>
        <v>484</v>
      </c>
    </row>
    <row r="486" spans="1:13" x14ac:dyDescent="0.35">
      <c r="A486" s="9">
        <v>735</v>
      </c>
      <c r="B486" s="9">
        <v>294</v>
      </c>
      <c r="C486" s="9" t="s">
        <v>290</v>
      </c>
      <c r="D486" s="9" t="s">
        <v>223</v>
      </c>
      <c r="E486" s="12">
        <v>0.58888888888888891</v>
      </c>
      <c r="F486" s="12">
        <v>0.22916666666666666</v>
      </c>
      <c r="G486" s="10">
        <v>7.2638888888888892E-2</v>
      </c>
      <c r="H486" s="12">
        <v>8.7500000000000008E-2</v>
      </c>
      <c r="I486" s="11">
        <v>2.4708333333333332</v>
      </c>
      <c r="J486" s="10">
        <v>0.12893518518518518</v>
      </c>
      <c r="K486" s="9" t="s">
        <v>147</v>
      </c>
      <c r="L486" s="9" t="str">
        <f>K486&amp;COUNTIF($K$2:$K486,K486)</f>
        <v>Fighting Illini Triathlon (University of Illinois)11</v>
      </c>
      <c r="M486" s="9">
        <f t="shared" si="7"/>
        <v>485</v>
      </c>
    </row>
    <row r="487" spans="1:13" x14ac:dyDescent="0.35">
      <c r="A487" s="9">
        <v>737</v>
      </c>
      <c r="B487" s="9">
        <v>395</v>
      </c>
      <c r="C487" s="9" t="s">
        <v>289</v>
      </c>
      <c r="D487" s="9" t="s">
        <v>223</v>
      </c>
      <c r="E487" s="12">
        <v>0.86319444444444438</v>
      </c>
      <c r="F487" s="12">
        <v>0.30972222222222223</v>
      </c>
      <c r="G487" s="10">
        <v>7.1979166666666664E-2</v>
      </c>
      <c r="H487" s="12">
        <v>0.13125000000000001</v>
      </c>
      <c r="I487" s="11">
        <v>2.1215277777777777</v>
      </c>
      <c r="J487" s="10">
        <v>0.12910879629629629</v>
      </c>
      <c r="K487" s="9" t="s">
        <v>1093</v>
      </c>
      <c r="L487" s="9" t="str">
        <f>K487&amp;COUNTIF($K$2:$K487,K487)</f>
        <v>University of Delaware Tri. Team5</v>
      </c>
      <c r="M487" s="9">
        <f t="shared" si="7"/>
        <v>486</v>
      </c>
    </row>
    <row r="488" spans="1:13" x14ac:dyDescent="0.35">
      <c r="A488" s="9">
        <v>738</v>
      </c>
      <c r="B488" s="9">
        <v>406</v>
      </c>
      <c r="C488" s="9" t="s">
        <v>288</v>
      </c>
      <c r="D488" s="9" t="s">
        <v>223</v>
      </c>
      <c r="E488" s="12">
        <v>0.69305555555555554</v>
      </c>
      <c r="F488" s="12">
        <v>0.34722222222222227</v>
      </c>
      <c r="G488" s="10">
        <v>6.8333333333333343E-2</v>
      </c>
      <c r="H488" s="12">
        <v>0.10833333333333334</v>
      </c>
      <c r="I488" s="11">
        <v>2.4958333333333331</v>
      </c>
      <c r="J488" s="10">
        <v>0.12910879629629629</v>
      </c>
      <c r="K488" s="9" t="s">
        <v>1093</v>
      </c>
      <c r="L488" s="9" t="str">
        <f>K488&amp;COUNTIF($K$2:$K488,K488)</f>
        <v>University of Delaware Tri. Team6</v>
      </c>
      <c r="M488" s="9">
        <f t="shared" si="7"/>
        <v>487</v>
      </c>
    </row>
    <row r="489" spans="1:13" x14ac:dyDescent="0.35">
      <c r="A489" s="9">
        <v>741</v>
      </c>
      <c r="B489" s="9">
        <v>494</v>
      </c>
      <c r="C489" s="9" t="s">
        <v>287</v>
      </c>
      <c r="D489" s="9" t="s">
        <v>223</v>
      </c>
      <c r="E489" s="12">
        <v>0.8125</v>
      </c>
      <c r="F489" s="12">
        <v>0.30208333333333331</v>
      </c>
      <c r="G489" s="10">
        <v>7.149305555555556E-2</v>
      </c>
      <c r="H489" s="12">
        <v>6.5972222222222224E-2</v>
      </c>
      <c r="I489" s="11">
        <v>2.2868055555555555</v>
      </c>
      <c r="J489" s="10">
        <v>0.12930555555555556</v>
      </c>
      <c r="K489" s="9" t="s">
        <v>856</v>
      </c>
      <c r="L489" s="9" t="str">
        <f>K489&amp;COUNTIF($K$2:$K489,K489)</f>
        <v>UNCW Triathlon (University of North Carolina, Wilmington)1</v>
      </c>
      <c r="M489" s="9">
        <f t="shared" si="7"/>
        <v>488</v>
      </c>
    </row>
    <row r="490" spans="1:13" x14ac:dyDescent="0.35">
      <c r="A490" s="9">
        <v>743</v>
      </c>
      <c r="B490" s="9">
        <v>522</v>
      </c>
      <c r="C490" s="9" t="s">
        <v>286</v>
      </c>
      <c r="D490" s="9" t="s">
        <v>223</v>
      </c>
      <c r="E490" s="12">
        <v>0.51597222222222217</v>
      </c>
      <c r="F490" s="12">
        <v>0.14861111111111111</v>
      </c>
      <c r="G490" s="10">
        <v>6.805555555555555E-2</v>
      </c>
      <c r="H490" s="12">
        <v>4.5138888888888888E-2</v>
      </c>
      <c r="I490" s="10">
        <v>4.9513888888888892E-2</v>
      </c>
      <c r="J490" s="10">
        <v>0.12943287037037038</v>
      </c>
      <c r="K490" s="9" t="s">
        <v>75</v>
      </c>
      <c r="L490" s="9" t="str">
        <f>K490&amp;COUNTIF($K$2:$K490,K490)</f>
        <v>University of Michigan Triathlon Club12</v>
      </c>
      <c r="M490" s="9">
        <f t="shared" si="7"/>
        <v>489</v>
      </c>
    </row>
    <row r="491" spans="1:13" x14ac:dyDescent="0.35">
      <c r="A491" s="9">
        <v>746</v>
      </c>
      <c r="B491" s="9">
        <v>318</v>
      </c>
      <c r="C491" s="9" t="s">
        <v>285</v>
      </c>
      <c r="D491" s="9" t="s">
        <v>223</v>
      </c>
      <c r="E491" s="12">
        <v>0.58750000000000002</v>
      </c>
      <c r="F491" s="12">
        <v>0.22361111111111109</v>
      </c>
      <c r="G491" s="10">
        <v>6.986111111111111E-2</v>
      </c>
      <c r="H491" s="12">
        <v>9.2361111111111116E-2</v>
      </c>
      <c r="I491" s="10">
        <v>4.4652777777777784E-2</v>
      </c>
      <c r="J491" s="10">
        <v>0.12960648148148149</v>
      </c>
      <c r="K491" s="9" t="s">
        <v>60</v>
      </c>
      <c r="L491" s="9" t="str">
        <f>K491&amp;COUNTIF($K$2:$K491,K491)</f>
        <v>Minnesota Triathlon9</v>
      </c>
      <c r="M491" s="9">
        <f t="shared" si="7"/>
        <v>490</v>
      </c>
    </row>
    <row r="492" spans="1:13" x14ac:dyDescent="0.35">
      <c r="A492" s="9">
        <v>747</v>
      </c>
      <c r="B492" s="9">
        <v>139</v>
      </c>
      <c r="C492" s="9" t="s">
        <v>284</v>
      </c>
      <c r="D492" s="9" t="s">
        <v>223</v>
      </c>
      <c r="E492" s="12">
        <v>0.81180555555555556</v>
      </c>
      <c r="F492" s="12">
        <v>0.19513888888888889</v>
      </c>
      <c r="G492" s="10">
        <v>7.3437500000000003E-2</v>
      </c>
      <c r="H492" s="12">
        <v>4.5138888888888888E-2</v>
      </c>
      <c r="I492" s="11">
        <v>2.3201388888888888</v>
      </c>
      <c r="J492" s="10">
        <v>0.12966435185185185</v>
      </c>
      <c r="K492" s="9" t="s">
        <v>39</v>
      </c>
      <c r="L492" s="9" t="str">
        <f>K492&amp;COUNTIF($K$2:$K492,K492)</f>
        <v>Columbia University Triathlon9</v>
      </c>
      <c r="M492" s="9">
        <f t="shared" si="7"/>
        <v>491</v>
      </c>
    </row>
    <row r="493" spans="1:13" x14ac:dyDescent="0.35">
      <c r="A493" s="9">
        <v>749</v>
      </c>
      <c r="B493" s="9">
        <v>337</v>
      </c>
      <c r="C493" s="9" t="s">
        <v>283</v>
      </c>
      <c r="D493" s="9" t="s">
        <v>223</v>
      </c>
      <c r="E493" s="12">
        <v>0.62013888888888891</v>
      </c>
      <c r="F493" s="12">
        <v>0.22638888888888889</v>
      </c>
      <c r="G493" s="10">
        <v>7.2928240740740738E-2</v>
      </c>
      <c r="H493" s="12">
        <v>9.930555555555555E-2</v>
      </c>
      <c r="I493" s="11">
        <v>2.4604166666666667</v>
      </c>
      <c r="J493" s="10">
        <v>0.12973379629629631</v>
      </c>
      <c r="K493" s="9" t="s">
        <v>749</v>
      </c>
      <c r="L493" s="9" t="str">
        <f>K493&amp;COUNTIF($K$2:$K493,K493)</f>
        <v>MSU Triathlon Club (Michigan State University)16</v>
      </c>
      <c r="M493" s="9">
        <f t="shared" si="7"/>
        <v>492</v>
      </c>
    </row>
    <row r="494" spans="1:13" x14ac:dyDescent="0.35">
      <c r="A494" s="9">
        <v>751</v>
      </c>
      <c r="B494" s="9">
        <v>597</v>
      </c>
      <c r="C494" s="9" t="s">
        <v>282</v>
      </c>
      <c r="D494" s="9" t="s">
        <v>223</v>
      </c>
      <c r="E494" s="12">
        <v>0.59166666666666667</v>
      </c>
      <c r="F494" s="12">
        <v>0.16250000000000001</v>
      </c>
      <c r="G494" s="10">
        <v>7.0706018518518529E-2</v>
      </c>
      <c r="H494" s="12">
        <v>8.6111111111111124E-2</v>
      </c>
      <c r="I494" s="10">
        <v>4.5104166666666667E-2</v>
      </c>
      <c r="J494" s="10">
        <v>0.12983796296296296</v>
      </c>
      <c r="K494" s="9" t="s">
        <v>78</v>
      </c>
      <c r="L494" s="9" t="str">
        <f>K494&amp;COUNTIF($K$2:$K494,K494)</f>
        <v>Wisconsin Triathlon Team (University of Wisconsin, Madison)19</v>
      </c>
      <c r="M494" s="9">
        <f t="shared" si="7"/>
        <v>493</v>
      </c>
    </row>
    <row r="495" spans="1:13" x14ac:dyDescent="0.35">
      <c r="A495" s="9">
        <v>753</v>
      </c>
      <c r="B495" s="9">
        <v>347</v>
      </c>
      <c r="C495" s="9" t="s">
        <v>281</v>
      </c>
      <c r="D495" s="9" t="s">
        <v>223</v>
      </c>
      <c r="E495" s="12">
        <v>0.79305555555555562</v>
      </c>
      <c r="F495" s="12">
        <v>0.23402777777777781</v>
      </c>
      <c r="G495" s="10">
        <v>6.7013888888888887E-2</v>
      </c>
      <c r="H495" s="12">
        <v>8.5416666666666655E-2</v>
      </c>
      <c r="I495" s="10">
        <v>4.4374999999999998E-2</v>
      </c>
      <c r="J495" s="10">
        <v>0.12996527777777778</v>
      </c>
      <c r="K495" s="9" t="s">
        <v>128</v>
      </c>
      <c r="L495" s="9" t="str">
        <f>K495&amp;COUNTIF($K$2:$K495,K495)</f>
        <v>Newman University6</v>
      </c>
      <c r="M495" s="9">
        <f t="shared" si="7"/>
        <v>494</v>
      </c>
    </row>
    <row r="496" spans="1:13" x14ac:dyDescent="0.35">
      <c r="A496" s="9">
        <v>759</v>
      </c>
      <c r="B496" s="9">
        <v>590</v>
      </c>
      <c r="C496" s="9" t="s">
        <v>280</v>
      </c>
      <c r="D496" s="9" t="s">
        <v>223</v>
      </c>
      <c r="E496" s="12">
        <v>0.83263888888888893</v>
      </c>
      <c r="F496" s="12">
        <v>0.26805555555555555</v>
      </c>
      <c r="G496" s="10">
        <v>7.1006944444444442E-2</v>
      </c>
      <c r="H496" s="12">
        <v>6.25E-2</v>
      </c>
      <c r="I496" s="11">
        <v>2.4256944444444444</v>
      </c>
      <c r="J496" s="10">
        <v>0.13085648148148149</v>
      </c>
      <c r="K496" s="9" t="s">
        <v>78</v>
      </c>
      <c r="L496" s="9" t="str">
        <f>K496&amp;COUNTIF($K$2:$K496,K496)</f>
        <v>Wisconsin Triathlon Team (University of Wisconsin, Madison)20</v>
      </c>
      <c r="M496" s="9">
        <f t="shared" si="7"/>
        <v>495</v>
      </c>
    </row>
    <row r="497" spans="1:13" x14ac:dyDescent="0.35">
      <c r="A497" s="9">
        <v>761</v>
      </c>
      <c r="B497" s="9">
        <v>241</v>
      </c>
      <c r="C497" s="9" t="s">
        <v>279</v>
      </c>
      <c r="D497" s="9" t="s">
        <v>223</v>
      </c>
      <c r="E497" s="12">
        <v>0.58402777777777781</v>
      </c>
      <c r="F497" s="12">
        <v>0.23055555555555554</v>
      </c>
      <c r="G497" s="10">
        <v>7.1574074074074082E-2</v>
      </c>
      <c r="H497" s="12">
        <v>9.5138888888888884E-2</v>
      </c>
      <c r="I497" s="10">
        <v>4.4467592592592593E-2</v>
      </c>
      <c r="J497" s="10">
        <v>0.13122685185185184</v>
      </c>
      <c r="K497" s="9" t="s">
        <v>842</v>
      </c>
      <c r="L497" s="9" t="str">
        <f>K497&amp;COUNTIF($K$2:$K497,K497)</f>
        <v>Boston University Triathlon Team6</v>
      </c>
      <c r="M497" s="9">
        <f t="shared" si="7"/>
        <v>496</v>
      </c>
    </row>
    <row r="498" spans="1:13" x14ac:dyDescent="0.35">
      <c r="A498" s="9">
        <v>763</v>
      </c>
      <c r="B498" s="9">
        <v>441</v>
      </c>
      <c r="C498" s="9" t="s">
        <v>278</v>
      </c>
      <c r="D498" s="9" t="s">
        <v>223</v>
      </c>
      <c r="E498" s="12">
        <v>0.625</v>
      </c>
      <c r="F498" s="12">
        <v>0.26944444444444443</v>
      </c>
      <c r="G498" s="10">
        <v>7.408564814814815E-2</v>
      </c>
      <c r="H498" s="12">
        <v>6.7361111111111108E-2</v>
      </c>
      <c r="I498" s="11">
        <v>2.4812499999999997</v>
      </c>
      <c r="J498" s="10">
        <v>0.13149305555555554</v>
      </c>
      <c r="K498" s="9" t="s">
        <v>748</v>
      </c>
      <c r="L498" s="9" t="str">
        <f>K498&amp;COUNTIF($K$2:$K498,K498)</f>
        <v>Texas Triathlon (University of Texas at Austin)7</v>
      </c>
      <c r="M498" s="9">
        <f t="shared" si="7"/>
        <v>497</v>
      </c>
    </row>
    <row r="499" spans="1:13" x14ac:dyDescent="0.35">
      <c r="A499" s="9">
        <v>765</v>
      </c>
      <c r="B499" s="9">
        <v>466</v>
      </c>
      <c r="C499" s="9" t="s">
        <v>277</v>
      </c>
      <c r="D499" s="9" t="s">
        <v>223</v>
      </c>
      <c r="E499" s="11">
        <v>1.1111111111111112</v>
      </c>
      <c r="F499" s="12">
        <v>0.16250000000000001</v>
      </c>
      <c r="G499" s="10">
        <v>6.8680555555555564E-2</v>
      </c>
      <c r="H499" s="12">
        <v>4.7916666666666663E-2</v>
      </c>
      <c r="I499" s="11">
        <v>2.463888888888889</v>
      </c>
      <c r="J499" s="10">
        <v>0.1317939814814815</v>
      </c>
      <c r="K499" s="9" t="s">
        <v>112</v>
      </c>
      <c r="L499" s="9" t="str">
        <f>K499&amp;COUNTIF($K$2:$K499,K499)</f>
        <v>UC San Diego Triathlon Team (University of California, San Diego)10</v>
      </c>
      <c r="M499" s="9">
        <f t="shared" si="7"/>
        <v>498</v>
      </c>
    </row>
    <row r="500" spans="1:13" x14ac:dyDescent="0.35">
      <c r="A500" s="9">
        <v>771</v>
      </c>
      <c r="B500" s="9">
        <v>585</v>
      </c>
      <c r="C500" s="9" t="s">
        <v>276</v>
      </c>
      <c r="D500" s="9" t="s">
        <v>223</v>
      </c>
      <c r="E500" s="12">
        <v>0.63055555555555554</v>
      </c>
      <c r="F500" s="12">
        <v>0.3125</v>
      </c>
      <c r="G500" s="10">
        <v>7.0509259259259258E-2</v>
      </c>
      <c r="H500" s="12">
        <v>0.16319444444444445</v>
      </c>
      <c r="I500" s="10">
        <v>4.3506944444444445E-2</v>
      </c>
      <c r="J500" s="10">
        <v>0.13247685185185185</v>
      </c>
      <c r="K500" s="9" t="s">
        <v>78</v>
      </c>
      <c r="L500" s="9" t="str">
        <f>K500&amp;COUNTIF($K$2:$K500,K500)</f>
        <v>Wisconsin Triathlon Team (University of Wisconsin, Madison)21</v>
      </c>
      <c r="M500" s="9">
        <f t="shared" si="7"/>
        <v>499</v>
      </c>
    </row>
    <row r="501" spans="1:13" x14ac:dyDescent="0.35">
      <c r="A501" s="9">
        <v>773</v>
      </c>
      <c r="B501" s="9">
        <v>370</v>
      </c>
      <c r="C501" s="9" t="s">
        <v>275</v>
      </c>
      <c r="D501" s="9" t="s">
        <v>223</v>
      </c>
      <c r="E501" s="12">
        <v>0.73472222222222217</v>
      </c>
      <c r="F501" s="12">
        <v>0.25486111111111109</v>
      </c>
      <c r="G501" s="10">
        <v>7.7893518518518515E-2</v>
      </c>
      <c r="H501" s="12">
        <v>6.5972222222222224E-2</v>
      </c>
      <c r="I501" s="11">
        <v>2.2444444444444445</v>
      </c>
      <c r="J501" s="10">
        <v>0.13292824074074075</v>
      </c>
      <c r="K501" s="9" t="s">
        <v>760</v>
      </c>
      <c r="L501" s="9" t="str">
        <f>K501&amp;COUNTIF($K$2:$K501,K501)</f>
        <v>Ohio State University10</v>
      </c>
      <c r="M501" s="9">
        <f>M500+1</f>
        <v>500</v>
      </c>
    </row>
    <row r="502" spans="1:13" x14ac:dyDescent="0.35">
      <c r="A502" s="9">
        <v>775</v>
      </c>
      <c r="B502" s="9">
        <v>287</v>
      </c>
      <c r="C502" s="9" t="s">
        <v>274</v>
      </c>
      <c r="D502" s="9" t="s">
        <v>223</v>
      </c>
      <c r="E502" s="12">
        <v>0.65833333333333333</v>
      </c>
      <c r="F502" s="12">
        <v>0.28263888888888888</v>
      </c>
      <c r="G502" s="10">
        <v>7.4953703703703703E-2</v>
      </c>
      <c r="H502" s="12">
        <v>9.5138888888888884E-2</v>
      </c>
      <c r="I502" s="11">
        <v>2.4694444444444446</v>
      </c>
      <c r="J502" s="10">
        <v>0.13340277777777779</v>
      </c>
      <c r="K502" s="9" t="s">
        <v>147</v>
      </c>
      <c r="L502" s="9" t="str">
        <f>K502&amp;COUNTIF($K$2:$K502,K502)</f>
        <v>Fighting Illini Triathlon (University of Illinois)12</v>
      </c>
      <c r="M502" s="9">
        <v>501</v>
      </c>
    </row>
    <row r="503" spans="1:13" x14ac:dyDescent="0.35">
      <c r="A503" s="9">
        <v>779</v>
      </c>
      <c r="B503" s="9">
        <v>304</v>
      </c>
      <c r="C503" s="9" t="s">
        <v>273</v>
      </c>
      <c r="D503" s="9" t="s">
        <v>223</v>
      </c>
      <c r="E503" s="11">
        <v>1.1069444444444445</v>
      </c>
      <c r="F503" s="12">
        <v>0.27083333333333331</v>
      </c>
      <c r="G503" s="10">
        <v>7.1886574074074075E-2</v>
      </c>
      <c r="H503" s="12">
        <v>7.0833333333333331E-2</v>
      </c>
      <c r="I503" s="11">
        <v>2.2694444444444444</v>
      </c>
      <c r="J503" s="10">
        <v>0.13386574074074073</v>
      </c>
      <c r="K503" s="9" t="s">
        <v>763</v>
      </c>
      <c r="L503" s="9" t="str">
        <f>K503&amp;COUNTIF($K$2:$K503,K503)</f>
        <v>Georgetown University Triathlon Team6</v>
      </c>
      <c r="M503" s="9">
        <v>501</v>
      </c>
    </row>
    <row r="504" spans="1:13" x14ac:dyDescent="0.35">
      <c r="A504" s="9">
        <v>781</v>
      </c>
      <c r="B504" s="9">
        <v>595</v>
      </c>
      <c r="C504" s="9" t="s">
        <v>272</v>
      </c>
      <c r="D504" s="9" t="s">
        <v>223</v>
      </c>
      <c r="E504" s="12">
        <v>0.72986111111111107</v>
      </c>
      <c r="F504" s="12">
        <v>0.21944444444444444</v>
      </c>
      <c r="G504" s="10">
        <v>6.9490740740740742E-2</v>
      </c>
      <c r="H504" s="12">
        <v>0.11805555555555557</v>
      </c>
      <c r="I504" s="10">
        <v>4.7233796296296295E-2</v>
      </c>
      <c r="J504" s="10">
        <v>0.1345486111111111</v>
      </c>
      <c r="K504" s="9" t="s">
        <v>78</v>
      </c>
      <c r="L504" s="9" t="str">
        <f>K504&amp;COUNTIF($K$2:$K504,K504)</f>
        <v>Wisconsin Triathlon Team (University of Wisconsin, Madison)22</v>
      </c>
      <c r="M504" s="9">
        <v>501</v>
      </c>
    </row>
    <row r="505" spans="1:13" x14ac:dyDescent="0.35">
      <c r="A505" s="9">
        <v>783</v>
      </c>
      <c r="B505" s="9">
        <v>296</v>
      </c>
      <c r="C505" s="9" t="s">
        <v>271</v>
      </c>
      <c r="D505" s="9" t="s">
        <v>223</v>
      </c>
      <c r="E505" s="12">
        <v>0.81388888888888899</v>
      </c>
      <c r="F505" s="12">
        <v>0.29236111111111113</v>
      </c>
      <c r="G505" s="10">
        <v>8.2685185185185181E-2</v>
      </c>
      <c r="H505" s="12">
        <v>7.1527777777777787E-2</v>
      </c>
      <c r="I505" s="11">
        <v>1.9361111111111111</v>
      </c>
      <c r="J505" s="10">
        <v>0.13460648148148149</v>
      </c>
      <c r="K505" s="9" t="s">
        <v>147</v>
      </c>
      <c r="L505" s="9" t="str">
        <f>K505&amp;COUNTIF($K$2:$K505,K505)</f>
        <v>Fighting Illini Triathlon (University of Illinois)13</v>
      </c>
      <c r="M505" s="9">
        <v>501</v>
      </c>
    </row>
    <row r="506" spans="1:13" x14ac:dyDescent="0.35">
      <c r="A506" s="9">
        <v>784</v>
      </c>
      <c r="B506" s="9">
        <v>509</v>
      </c>
      <c r="C506" s="9" t="s">
        <v>270</v>
      </c>
      <c r="D506" s="9" t="s">
        <v>223</v>
      </c>
      <c r="E506" s="12">
        <v>0.72291666666666676</v>
      </c>
      <c r="F506" s="12">
        <v>0.19444444444444445</v>
      </c>
      <c r="G506" s="10">
        <v>7.9456018518518523E-2</v>
      </c>
      <c r="H506" s="12">
        <v>8.6805555555555566E-2</v>
      </c>
      <c r="I506" s="11">
        <v>2.3249999999999997</v>
      </c>
      <c r="J506" s="10">
        <v>0.13496527777777778</v>
      </c>
      <c r="K506" s="9" t="s">
        <v>762</v>
      </c>
      <c r="L506" s="9" t="str">
        <f>K506&amp;COUNTIF($K$2:$K506,K506)</f>
        <v>University of Chicago Triathlon Club9</v>
      </c>
      <c r="M506" s="9">
        <v>501</v>
      </c>
    </row>
    <row r="507" spans="1:13" x14ac:dyDescent="0.35">
      <c r="A507" s="9">
        <v>787</v>
      </c>
      <c r="B507" s="9">
        <v>394</v>
      </c>
      <c r="C507" s="9" t="s">
        <v>269</v>
      </c>
      <c r="D507" s="9" t="s">
        <v>223</v>
      </c>
      <c r="J507" s="10">
        <v>0.13572916666666665</v>
      </c>
      <c r="K507" s="12" t="s">
        <v>1070</v>
      </c>
      <c r="L507" s="9" t="str">
        <f>K507&amp;COUNTIF($K$2:$K507,K507)</f>
        <v>Miami Ohio3</v>
      </c>
      <c r="M507" s="9">
        <v>501</v>
      </c>
    </row>
    <row r="508" spans="1:13" x14ac:dyDescent="0.35">
      <c r="A508" s="9">
        <v>788</v>
      </c>
      <c r="B508" s="9">
        <v>279</v>
      </c>
      <c r="C508" s="9" t="s">
        <v>268</v>
      </c>
      <c r="D508" s="9" t="s">
        <v>223</v>
      </c>
      <c r="E508" s="12">
        <v>0.79027777777777775</v>
      </c>
      <c r="F508" s="12">
        <v>0.33888888888888885</v>
      </c>
      <c r="G508" s="10">
        <v>8.1250000000000003E-2</v>
      </c>
      <c r="H508" s="12">
        <v>7.0833333333333331E-2</v>
      </c>
      <c r="I508" s="11">
        <v>2.0715277777777779</v>
      </c>
      <c r="J508" s="10">
        <v>0.13579861111111111</v>
      </c>
      <c r="K508" s="9" t="s">
        <v>770</v>
      </c>
      <c r="L508" s="9" t="str">
        <f>K508&amp;COUNTIF($K$2:$K508,K508)</f>
        <v>Cornell10</v>
      </c>
      <c r="M508" s="9">
        <v>501</v>
      </c>
    </row>
    <row r="509" spans="1:13" x14ac:dyDescent="0.35">
      <c r="A509" s="9">
        <v>790</v>
      </c>
      <c r="B509" s="9">
        <v>511</v>
      </c>
      <c r="C509" s="9" t="s">
        <v>267</v>
      </c>
      <c r="D509" s="9" t="s">
        <v>223</v>
      </c>
      <c r="E509" s="12">
        <v>0.6972222222222223</v>
      </c>
      <c r="F509" s="12">
        <v>0.23541666666666669</v>
      </c>
      <c r="G509" s="10">
        <v>7.4282407407407408E-2</v>
      </c>
      <c r="H509" s="12">
        <v>8.2638888888888887E-2</v>
      </c>
      <c r="I509" s="10">
        <v>4.5694444444444447E-2</v>
      </c>
      <c r="J509" s="10">
        <v>0.13692129629629629</v>
      </c>
      <c r="K509" s="9" t="s">
        <v>762</v>
      </c>
      <c r="L509" s="9" t="str">
        <f>K509&amp;COUNTIF($K$2:$K509,K509)</f>
        <v>University of Chicago Triathlon Club10</v>
      </c>
      <c r="M509" s="9">
        <v>501</v>
      </c>
    </row>
    <row r="510" spans="1:13" x14ac:dyDescent="0.35">
      <c r="A510" s="9">
        <v>795</v>
      </c>
      <c r="B510" s="9">
        <v>445</v>
      </c>
      <c r="C510" s="9" t="s">
        <v>266</v>
      </c>
      <c r="D510" s="9" t="s">
        <v>223</v>
      </c>
      <c r="E510" s="12">
        <v>0.92083333333333339</v>
      </c>
      <c r="F510" s="12">
        <v>0.28194444444444444</v>
      </c>
      <c r="G510" s="10">
        <v>7.105324074074075E-2</v>
      </c>
      <c r="H510" s="12">
        <v>0.10277777777777779</v>
      </c>
      <c r="I510" s="10">
        <v>4.5370370370370366E-2</v>
      </c>
      <c r="J510" s="10">
        <v>0.13821759259259259</v>
      </c>
      <c r="K510" s="9" t="s">
        <v>749</v>
      </c>
      <c r="L510" s="9" t="str">
        <f>K510&amp;COUNTIF($K$2:$K510,K510)</f>
        <v>MSU Triathlon Club (Michigan State University)17</v>
      </c>
      <c r="M510" s="9">
        <v>501</v>
      </c>
    </row>
    <row r="511" spans="1:13" x14ac:dyDescent="0.35">
      <c r="A511" s="9">
        <v>796</v>
      </c>
      <c r="B511" s="9">
        <v>513</v>
      </c>
      <c r="C511" s="9" t="s">
        <v>265</v>
      </c>
      <c r="D511" s="9" t="s">
        <v>223</v>
      </c>
      <c r="E511" s="12">
        <v>0.89930555555555547</v>
      </c>
      <c r="F511" s="12">
        <v>0.24861111111111112</v>
      </c>
      <c r="G511" s="10">
        <v>6.3020833333333331E-2</v>
      </c>
      <c r="H511" s="12">
        <v>0.10833333333333334</v>
      </c>
      <c r="I511" s="10">
        <v>5.4479166666666669E-2</v>
      </c>
      <c r="J511" s="10">
        <v>0.13847222222222222</v>
      </c>
      <c r="K511" s="9" t="s">
        <v>762</v>
      </c>
      <c r="L511" s="9" t="str">
        <f>K511&amp;COUNTIF($K$2:$K511,K511)</f>
        <v>University of Chicago Triathlon Club11</v>
      </c>
      <c r="M511" s="9">
        <v>501</v>
      </c>
    </row>
    <row r="512" spans="1:13" x14ac:dyDescent="0.35">
      <c r="A512" s="9">
        <v>800</v>
      </c>
      <c r="B512" s="9">
        <v>382</v>
      </c>
      <c r="C512" s="9" t="s">
        <v>264</v>
      </c>
      <c r="D512" s="9" t="s">
        <v>223</v>
      </c>
      <c r="E512" s="12">
        <v>0.77847222222222223</v>
      </c>
      <c r="F512" s="12">
        <v>0.2076388888888889</v>
      </c>
      <c r="G512" s="10">
        <v>6.6724537037037041E-2</v>
      </c>
      <c r="H512" s="12">
        <v>0.1451388888888889</v>
      </c>
      <c r="I512" s="10">
        <v>5.395833333333333E-2</v>
      </c>
      <c r="J512" s="10">
        <v>0.13956018518518518</v>
      </c>
      <c r="K512" s="12" t="s">
        <v>760</v>
      </c>
      <c r="L512" s="9" t="str">
        <f>K512&amp;COUNTIF($K$2:$K512,K512)</f>
        <v>Ohio State University11</v>
      </c>
      <c r="M512" s="9">
        <v>501</v>
      </c>
    </row>
    <row r="513" spans="1:13" x14ac:dyDescent="0.35">
      <c r="A513" s="9">
        <v>801</v>
      </c>
      <c r="B513" s="9">
        <v>475</v>
      </c>
      <c r="C513" s="9" t="s">
        <v>263</v>
      </c>
      <c r="D513" s="9" t="s">
        <v>223</v>
      </c>
      <c r="E513" s="12">
        <v>0.82361111111111107</v>
      </c>
      <c r="F513" s="12">
        <v>0.27083333333333331</v>
      </c>
      <c r="G513" s="10">
        <v>6.4988425925925922E-2</v>
      </c>
      <c r="H513" s="12">
        <v>0.14097222222222222</v>
      </c>
      <c r="I513" s="10">
        <v>5.395833333333333E-2</v>
      </c>
      <c r="J513" s="10">
        <v>0.13956018518518518</v>
      </c>
      <c r="K513" s="9" t="s">
        <v>33</v>
      </c>
      <c r="L513" s="9" t="str">
        <f>K513&amp;COUNTIF($K$2:$K513,K513)</f>
        <v>UCLA Triathlon9</v>
      </c>
      <c r="M513" s="9">
        <v>501</v>
      </c>
    </row>
    <row r="514" spans="1:13" x14ac:dyDescent="0.35">
      <c r="A514" s="9">
        <v>802</v>
      </c>
      <c r="B514" s="9">
        <v>570</v>
      </c>
      <c r="C514" s="9" t="s">
        <v>262</v>
      </c>
      <c r="D514" s="9" t="s">
        <v>223</v>
      </c>
      <c r="E514" s="11">
        <v>1.6194444444444445</v>
      </c>
      <c r="F514" s="12">
        <v>0.26874999999999999</v>
      </c>
      <c r="G514" s="10">
        <v>7.4432870370370371E-2</v>
      </c>
      <c r="H514" s="12">
        <v>5.6944444444444443E-2</v>
      </c>
      <c r="I514" s="11">
        <v>1.9618055555555556</v>
      </c>
      <c r="J514" s="10">
        <v>0.13957175925925927</v>
      </c>
      <c r="K514" s="9" t="s">
        <v>740</v>
      </c>
      <c r="L514" s="9" t="str">
        <f>K514&amp;COUNTIF($K$2:$K514,K514)</f>
        <v>Washington University St. Louis7</v>
      </c>
      <c r="M514" s="9">
        <v>501</v>
      </c>
    </row>
    <row r="515" spans="1:13" x14ac:dyDescent="0.35">
      <c r="A515" s="9">
        <v>803</v>
      </c>
      <c r="B515" s="9">
        <v>331</v>
      </c>
      <c r="C515" s="9" t="s">
        <v>261</v>
      </c>
      <c r="D515" s="9" t="s">
        <v>223</v>
      </c>
      <c r="E515" s="12">
        <v>0.95208333333333339</v>
      </c>
      <c r="F515" s="12">
        <v>0.18958333333333333</v>
      </c>
      <c r="G515" s="10">
        <v>7.7187500000000006E-2</v>
      </c>
      <c r="H515" s="12">
        <v>6.7361111111111108E-2</v>
      </c>
      <c r="I515" s="10">
        <v>4.2858796296296298E-2</v>
      </c>
      <c r="J515" s="10">
        <v>0.14021990740740742</v>
      </c>
      <c r="K515" s="9" t="s">
        <v>813</v>
      </c>
      <c r="L515" s="9" t="str">
        <f>K515&amp;COUNTIF($K$2:$K515,K515)</f>
        <v>Montana State Triathlon Club4</v>
      </c>
      <c r="M515" s="9">
        <v>501</v>
      </c>
    </row>
    <row r="516" spans="1:13" x14ac:dyDescent="0.35">
      <c r="A516" s="9">
        <v>807</v>
      </c>
      <c r="B516" s="9">
        <v>530</v>
      </c>
      <c r="C516" s="9" t="s">
        <v>260</v>
      </c>
      <c r="D516" s="9" t="s">
        <v>223</v>
      </c>
      <c r="E516" s="12">
        <v>0.75208333333333333</v>
      </c>
      <c r="F516" s="12">
        <v>0.50208333333333333</v>
      </c>
      <c r="G516" s="10">
        <v>7.8055555555555559E-2</v>
      </c>
      <c r="H516" s="12">
        <v>0.12569444444444444</v>
      </c>
      <c r="I516" s="11">
        <v>2.4027777777777777</v>
      </c>
      <c r="J516" s="10">
        <v>0.14113425925925926</v>
      </c>
      <c r="K516" s="9" t="s">
        <v>809</v>
      </c>
      <c r="L516" s="9" t="str">
        <f>K516&amp;COUNTIF($K$2:$K516,K516)</f>
        <v>University of Notre Dame Triathlon7</v>
      </c>
      <c r="M516" s="9">
        <v>501</v>
      </c>
    </row>
    <row r="517" spans="1:13" x14ac:dyDescent="0.35">
      <c r="A517" s="9">
        <v>808</v>
      </c>
      <c r="B517" s="9">
        <v>523</v>
      </c>
      <c r="C517" s="9" t="s">
        <v>259</v>
      </c>
      <c r="D517" s="9" t="s">
        <v>223</v>
      </c>
      <c r="E517" s="12">
        <v>0.8041666666666667</v>
      </c>
      <c r="F517" s="12">
        <v>0.19583333333333333</v>
      </c>
      <c r="G517" s="10">
        <v>7.7372685185185183E-2</v>
      </c>
      <c r="H517" s="12">
        <v>9.5138888888888884E-2</v>
      </c>
      <c r="I517" s="10">
        <v>4.5497685185185183E-2</v>
      </c>
      <c r="J517" s="10">
        <v>0.14115740740740743</v>
      </c>
      <c r="K517" s="9" t="s">
        <v>75</v>
      </c>
      <c r="L517" s="9" t="str">
        <f>K517&amp;COUNTIF($K$2:$K517,K517)</f>
        <v>University of Michigan Triathlon Club13</v>
      </c>
      <c r="M517" s="9">
        <v>501</v>
      </c>
    </row>
    <row r="518" spans="1:13" x14ac:dyDescent="0.35">
      <c r="A518" s="9">
        <v>810</v>
      </c>
      <c r="B518" s="9">
        <v>231</v>
      </c>
      <c r="C518" s="9" t="s">
        <v>258</v>
      </c>
      <c r="D518" s="9" t="s">
        <v>223</v>
      </c>
      <c r="E518" s="12">
        <v>0.67013888888888884</v>
      </c>
      <c r="F518" s="12">
        <v>0.44722222222222219</v>
      </c>
      <c r="G518" s="10">
        <v>8.0925925925925915E-2</v>
      </c>
      <c r="H518" s="12">
        <v>0.1361111111111111</v>
      </c>
      <c r="I518" s="11">
        <v>2.4368055555555554</v>
      </c>
      <c r="J518" s="10">
        <v>0.14246527777777776</v>
      </c>
      <c r="K518" s="9" t="s">
        <v>807</v>
      </c>
      <c r="L518" s="9" t="str">
        <f>K518&amp;COUNTIF($K$2:$K518,K518)</f>
        <v>Auburn Triathletes (Auburn University)3</v>
      </c>
      <c r="M518" s="9">
        <v>501</v>
      </c>
    </row>
    <row r="519" spans="1:13" x14ac:dyDescent="0.35">
      <c r="A519" s="9">
        <v>811</v>
      </c>
      <c r="B519" s="9">
        <v>518</v>
      </c>
      <c r="C519" s="9" t="s">
        <v>257</v>
      </c>
      <c r="D519" s="9" t="s">
        <v>223</v>
      </c>
      <c r="E519" s="12">
        <v>0.5854166666666667</v>
      </c>
      <c r="F519" s="12">
        <v>0.35347222222222219</v>
      </c>
      <c r="G519" s="10">
        <v>7.1875000000000008E-2</v>
      </c>
      <c r="H519" s="12">
        <v>0.16041666666666668</v>
      </c>
      <c r="I519" s="10">
        <v>5.2939814814814821E-2</v>
      </c>
      <c r="J519" s="10">
        <v>0.1431597222222222</v>
      </c>
      <c r="K519" s="9" t="s">
        <v>133</v>
      </c>
      <c r="L519" s="9" t="str">
        <f>K519&amp;COUNTIF($K$2:$K519,K519)</f>
        <v>University of Miami Tri Canes5</v>
      </c>
      <c r="M519" s="9">
        <v>501</v>
      </c>
    </row>
    <row r="520" spans="1:13" x14ac:dyDescent="0.35">
      <c r="A520" s="9">
        <v>817</v>
      </c>
      <c r="B520" s="9">
        <v>223</v>
      </c>
      <c r="C520" s="9" t="s">
        <v>256</v>
      </c>
      <c r="D520" s="9" t="s">
        <v>223</v>
      </c>
      <c r="E520" s="12">
        <v>0.95486111111111116</v>
      </c>
      <c r="F520" s="12">
        <v>0.31527777777777777</v>
      </c>
      <c r="G520" s="10">
        <v>7.2083333333333333E-2</v>
      </c>
      <c r="H520" s="12">
        <v>0.13680555555555554</v>
      </c>
      <c r="I520" s="10">
        <v>4.9675925925925929E-2</v>
      </c>
      <c r="J520" s="10">
        <v>0.14524305555555556</v>
      </c>
      <c r="K520" s="9" t="s">
        <v>800</v>
      </c>
      <c r="L520" s="9" t="str">
        <f>K520&amp;COUNTIF($K$2:$K520,K520)</f>
        <v>Alabama Triathletes (University of Alabama)2</v>
      </c>
      <c r="M520" s="9">
        <v>501</v>
      </c>
    </row>
    <row r="521" spans="1:13" x14ac:dyDescent="0.35">
      <c r="A521" s="9">
        <v>823</v>
      </c>
      <c r="B521" s="9">
        <v>548</v>
      </c>
      <c r="C521" s="9" t="s">
        <v>255</v>
      </c>
      <c r="D521" s="9" t="s">
        <v>223</v>
      </c>
      <c r="E521" s="12">
        <v>0.80347222222222225</v>
      </c>
      <c r="F521" s="12">
        <v>0.21736111111111112</v>
      </c>
      <c r="G521" s="10">
        <v>7.4016203703703709E-2</v>
      </c>
      <c r="H521" s="12">
        <v>0.15208333333333332</v>
      </c>
      <c r="I521" s="10">
        <v>5.3449074074074072E-2</v>
      </c>
      <c r="J521" s="10">
        <v>0.14703703703703705</v>
      </c>
      <c r="K521" s="9" t="s">
        <v>775</v>
      </c>
      <c r="L521" s="9" t="str">
        <f>K521&amp;COUNTIF($K$2:$K521,K521)</f>
        <v>UTSA Triathlon Club (UT San Antonio)6</v>
      </c>
      <c r="M521" s="9">
        <v>501</v>
      </c>
    </row>
    <row r="522" spans="1:13" x14ac:dyDescent="0.35">
      <c r="A522" s="9">
        <v>824</v>
      </c>
      <c r="B522" s="9">
        <v>479</v>
      </c>
      <c r="C522" s="9" t="s">
        <v>254</v>
      </c>
      <c r="D522" s="9" t="s">
        <v>223</v>
      </c>
      <c r="E522" s="12">
        <v>0.8979166666666667</v>
      </c>
      <c r="F522" s="12">
        <v>0.20486111111111113</v>
      </c>
      <c r="G522" s="10">
        <v>7.7210648148148139E-2</v>
      </c>
      <c r="H522" s="12">
        <v>5.9027777777777783E-2</v>
      </c>
      <c r="I522" s="10">
        <v>5.0520833333333327E-2</v>
      </c>
      <c r="J522" s="10">
        <v>0.14712962962962964</v>
      </c>
      <c r="K522" s="9" t="s">
        <v>33</v>
      </c>
      <c r="L522" s="9" t="str">
        <f>K522&amp;COUNTIF($K$2:$K522,K522)</f>
        <v>UCLA Triathlon10</v>
      </c>
      <c r="M522" s="9">
        <v>501</v>
      </c>
    </row>
    <row r="523" spans="1:13" x14ac:dyDescent="0.35">
      <c r="A523" s="9">
        <v>827</v>
      </c>
      <c r="B523" s="9">
        <v>404</v>
      </c>
      <c r="C523" s="9" t="s">
        <v>253</v>
      </c>
      <c r="D523" s="9" t="s">
        <v>223</v>
      </c>
      <c r="E523" s="12">
        <v>0.92638888888888893</v>
      </c>
      <c r="F523" s="12">
        <v>0.26527777777777778</v>
      </c>
      <c r="G523" s="10">
        <v>7.6249999999999998E-2</v>
      </c>
      <c r="H523" s="12">
        <v>3.5416666666666666E-2</v>
      </c>
      <c r="I523" s="10">
        <v>5.2488425925925924E-2</v>
      </c>
      <c r="J523" s="10">
        <v>0.14922453703703703</v>
      </c>
      <c r="K523" s="9" t="s">
        <v>1092</v>
      </c>
      <c r="L523" s="9" t="str">
        <f>K523&amp;COUNTIF($K$2:$K523,K523)</f>
        <v>UCSC Triathlon (University of Cal, Santa Cruz)5</v>
      </c>
      <c r="M523" s="9">
        <v>501</v>
      </c>
    </row>
    <row r="524" spans="1:13" x14ac:dyDescent="0.35">
      <c r="A524" s="9">
        <v>835</v>
      </c>
      <c r="B524" s="9">
        <v>567</v>
      </c>
      <c r="C524" s="9" t="s">
        <v>252</v>
      </c>
      <c r="D524" s="9" t="s">
        <v>223</v>
      </c>
      <c r="E524" s="11">
        <v>1.0069444444444444</v>
      </c>
      <c r="F524" s="12">
        <v>0.39930555555555558</v>
      </c>
      <c r="G524" s="10">
        <v>7.886574074074075E-2</v>
      </c>
      <c r="H524" s="12">
        <v>0.17430555555555557</v>
      </c>
      <c r="I524" s="10">
        <v>4.7222222222222221E-2</v>
      </c>
      <c r="J524" s="10">
        <v>0.1524537037037037</v>
      </c>
      <c r="K524" s="9" t="s">
        <v>740</v>
      </c>
      <c r="L524" s="9" t="str">
        <f>K524&amp;COUNTIF($K$2:$K524,K524)</f>
        <v>Washington University St. Louis8</v>
      </c>
      <c r="M524" s="9">
        <v>501</v>
      </c>
    </row>
    <row r="525" spans="1:13" x14ac:dyDescent="0.35">
      <c r="A525" s="9">
        <v>837</v>
      </c>
      <c r="B525" s="9">
        <v>281</v>
      </c>
      <c r="C525" s="9" t="s">
        <v>251</v>
      </c>
      <c r="D525" s="9" t="s">
        <v>223</v>
      </c>
      <c r="E525" s="12">
        <v>0.9159722222222223</v>
      </c>
      <c r="F525" s="12">
        <v>0.20555555555555557</v>
      </c>
      <c r="G525" s="10">
        <v>7.9537037037037031E-2</v>
      </c>
      <c r="H525" s="12">
        <v>6.9444444444444434E-2</v>
      </c>
      <c r="I525" s="10">
        <v>5.3634259259259263E-2</v>
      </c>
      <c r="J525" s="10">
        <v>0.15304398148148149</v>
      </c>
      <c r="K525" s="9" t="s">
        <v>770</v>
      </c>
      <c r="L525" s="9" t="str">
        <f>K525&amp;COUNTIF($K$2:$K525,K525)</f>
        <v>Cornell11</v>
      </c>
      <c r="M525" s="9">
        <v>501</v>
      </c>
    </row>
    <row r="526" spans="1:13" x14ac:dyDescent="0.35">
      <c r="A526" s="9">
        <v>838</v>
      </c>
      <c r="B526" s="9">
        <v>254</v>
      </c>
      <c r="C526" s="9" t="s">
        <v>346</v>
      </c>
      <c r="D526" s="9" t="s">
        <v>223</v>
      </c>
      <c r="E526" s="12">
        <v>0.82986111111111116</v>
      </c>
      <c r="F526" s="12">
        <v>0.28333333333333333</v>
      </c>
      <c r="G526" s="10">
        <v>7.5729166666666667E-2</v>
      </c>
      <c r="H526" s="12">
        <v>0.14583333333333334</v>
      </c>
      <c r="I526" s="10">
        <v>5.7094907407407407E-2</v>
      </c>
      <c r="J526" s="10">
        <v>0.15383101851851852</v>
      </c>
      <c r="K526" s="9" t="s">
        <v>25</v>
      </c>
      <c r="L526" s="9" t="str">
        <f>K526&amp;COUNTIF($K$2:$K526,K526)</f>
        <v>Cal Triathlon (University of California, Berkeley)26</v>
      </c>
      <c r="M526" s="9">
        <v>501</v>
      </c>
    </row>
    <row r="527" spans="1:13" x14ac:dyDescent="0.35">
      <c r="A527" s="9">
        <v>841</v>
      </c>
      <c r="B527" s="9">
        <v>555</v>
      </c>
      <c r="C527" s="9" t="s">
        <v>249</v>
      </c>
      <c r="D527" s="9" t="s">
        <v>223</v>
      </c>
      <c r="E527" s="12">
        <v>0.77986111111111101</v>
      </c>
      <c r="F527" s="12">
        <v>0.26319444444444445</v>
      </c>
      <c r="G527" s="10">
        <v>7.7881944444444448E-2</v>
      </c>
      <c r="H527" s="12">
        <v>0.25277777777777777</v>
      </c>
      <c r="I527" s="10">
        <v>5.6064814814814817E-2</v>
      </c>
      <c r="J527" s="10">
        <v>0.15557870370370372</v>
      </c>
      <c r="K527" s="9" t="s">
        <v>782</v>
      </c>
      <c r="L527" s="9" t="str">
        <f>K527&amp;COUNTIF($K$2:$K527,K527)</f>
        <v>UWEC Triathlon Team (University of Wisconsin, Eau Claire)2</v>
      </c>
      <c r="M527" s="9">
        <v>501</v>
      </c>
    </row>
    <row r="528" spans="1:13" x14ac:dyDescent="0.35">
      <c r="A528" s="9">
        <v>843</v>
      </c>
      <c r="B528" s="9">
        <v>226</v>
      </c>
      <c r="C528" s="9" t="s">
        <v>248</v>
      </c>
      <c r="D528" s="9" t="s">
        <v>223</v>
      </c>
      <c r="E528" s="12">
        <v>0.74513888888888891</v>
      </c>
      <c r="F528" s="12">
        <v>0.30555555555555552</v>
      </c>
      <c r="G528" s="10">
        <v>8.5821759259259264E-2</v>
      </c>
      <c r="H528" s="12">
        <v>6.458333333333334E-2</v>
      </c>
      <c r="I528" s="10">
        <v>5.1215277777777783E-2</v>
      </c>
      <c r="J528" s="10">
        <v>0.15565972222222221</v>
      </c>
      <c r="K528" s="9" t="s">
        <v>780</v>
      </c>
      <c r="L528" s="9" t="str">
        <f>K528&amp;COUNTIF($K$2:$K528,K528)</f>
        <v>Akron Triathlon Club4</v>
      </c>
      <c r="M528" s="9">
        <v>501</v>
      </c>
    </row>
    <row r="529" spans="1:13" x14ac:dyDescent="0.35">
      <c r="A529" s="9">
        <v>848</v>
      </c>
      <c r="B529" s="9">
        <v>386</v>
      </c>
      <c r="C529" s="9" t="s">
        <v>247</v>
      </c>
      <c r="D529" s="9" t="s">
        <v>223</v>
      </c>
      <c r="E529" s="12">
        <v>0.63680555555555551</v>
      </c>
      <c r="F529" s="12">
        <v>0.32291666666666669</v>
      </c>
      <c r="G529" s="10">
        <v>8.3090277777777777E-2</v>
      </c>
      <c r="H529" s="12">
        <v>0.1125</v>
      </c>
      <c r="I529" s="10">
        <v>5.6388888888888884E-2</v>
      </c>
      <c r="J529" s="10">
        <v>0.15738425925925925</v>
      </c>
      <c r="K529" s="12" t="s">
        <v>770</v>
      </c>
      <c r="L529" s="9" t="str">
        <f>K529&amp;COUNTIF($K$2:$K529,K529)</f>
        <v>Cornell12</v>
      </c>
      <c r="M529" s="9">
        <v>501</v>
      </c>
    </row>
    <row r="530" spans="1:13" x14ac:dyDescent="0.35">
      <c r="A530" s="9">
        <v>851</v>
      </c>
      <c r="B530" s="9">
        <v>362</v>
      </c>
      <c r="C530" s="9" t="s">
        <v>246</v>
      </c>
      <c r="D530" s="9" t="s">
        <v>223</v>
      </c>
      <c r="E530" s="12">
        <v>0.84236111111111101</v>
      </c>
      <c r="F530" s="12">
        <v>0.3840277777777778</v>
      </c>
      <c r="G530" s="10">
        <v>8.2592592592592592E-2</v>
      </c>
      <c r="H530" s="12">
        <v>0.12986111111111112</v>
      </c>
      <c r="I530" s="10">
        <v>5.275462962962963E-2</v>
      </c>
      <c r="J530" s="10">
        <v>0.15797453703703704</v>
      </c>
      <c r="K530" s="9" t="s">
        <v>754</v>
      </c>
      <c r="L530" s="9" t="str">
        <f>K530&amp;COUNTIF($K$2:$K530,K530)</f>
        <v>Northwestern8</v>
      </c>
      <c r="M530" s="9">
        <v>501</v>
      </c>
    </row>
    <row r="531" spans="1:13" x14ac:dyDescent="0.35">
      <c r="A531" s="9">
        <v>855</v>
      </c>
      <c r="B531" s="9">
        <v>140</v>
      </c>
      <c r="C531" s="9" t="s">
        <v>245</v>
      </c>
      <c r="D531" s="9" t="s">
        <v>223</v>
      </c>
      <c r="E531" s="12">
        <v>0.60833333333333328</v>
      </c>
      <c r="F531" s="12">
        <v>0.20972222222222223</v>
      </c>
      <c r="G531" s="10">
        <v>0.11106481481481482</v>
      </c>
      <c r="H531" s="12">
        <v>7.6388888888888895E-2</v>
      </c>
      <c r="I531" s="11">
        <v>2.1479166666666667</v>
      </c>
      <c r="J531" s="10">
        <v>0.16179398148148147</v>
      </c>
      <c r="K531" s="9" t="s">
        <v>39</v>
      </c>
      <c r="L531" s="9" t="str">
        <f>K531&amp;COUNTIF($K$2:$K531,K531)</f>
        <v>Columbia University Triathlon10</v>
      </c>
      <c r="M531" s="9">
        <v>501</v>
      </c>
    </row>
    <row r="532" spans="1:13" x14ac:dyDescent="0.35">
      <c r="A532" s="9">
        <v>856</v>
      </c>
      <c r="B532" s="9">
        <v>284</v>
      </c>
      <c r="C532" s="9" t="s">
        <v>244</v>
      </c>
      <c r="D532" s="9" t="s">
        <v>223</v>
      </c>
      <c r="E532" s="12">
        <v>0.62013888888888891</v>
      </c>
      <c r="F532" s="12">
        <v>0.19166666666666665</v>
      </c>
      <c r="I532" s="11">
        <v>1.9868055555555555</v>
      </c>
      <c r="J532" s="10">
        <v>0.16263888888888889</v>
      </c>
      <c r="K532" s="9" t="s">
        <v>147</v>
      </c>
      <c r="L532" s="9" t="str">
        <f>K532&amp;COUNTIF($K$2:$K532,K532)</f>
        <v>Fighting Illini Triathlon (University of Illinois)14</v>
      </c>
      <c r="M532" s="9">
        <v>501</v>
      </c>
    </row>
    <row r="533" spans="1:13" x14ac:dyDescent="0.35">
      <c r="A533" s="9">
        <v>857</v>
      </c>
      <c r="B533" s="9">
        <v>336</v>
      </c>
      <c r="C533" s="9" t="s">
        <v>243</v>
      </c>
      <c r="D533" s="9" t="s">
        <v>223</v>
      </c>
      <c r="E533" s="11">
        <v>1.1375</v>
      </c>
      <c r="F533" s="12">
        <v>0.56180555555555556</v>
      </c>
      <c r="G533" s="10">
        <v>8.037037037037037E-2</v>
      </c>
      <c r="H533" s="12">
        <v>0.125</v>
      </c>
      <c r="I533" s="10">
        <v>5.1840277777777777E-2</v>
      </c>
      <c r="J533" s="10">
        <v>0.16263888888888889</v>
      </c>
      <c r="K533" s="9" t="s">
        <v>749</v>
      </c>
      <c r="L533" s="9" t="str">
        <f>K533&amp;COUNTIF($K$2:$K533,K533)</f>
        <v>MSU Triathlon Club (Michigan State University)18</v>
      </c>
      <c r="M533" s="9">
        <v>501</v>
      </c>
    </row>
    <row r="534" spans="1:13" x14ac:dyDescent="0.35">
      <c r="A534" s="9">
        <v>862</v>
      </c>
      <c r="B534" s="9">
        <v>507</v>
      </c>
      <c r="C534" s="9" t="s">
        <v>242</v>
      </c>
      <c r="D534" s="9" t="s">
        <v>223</v>
      </c>
      <c r="E534" s="12">
        <v>0.6777777777777777</v>
      </c>
      <c r="F534" s="12">
        <v>0.36736111111111108</v>
      </c>
      <c r="G534" s="10">
        <v>0.11443287037037037</v>
      </c>
      <c r="H534" s="12">
        <v>7.7777777777777779E-2</v>
      </c>
      <c r="I534" s="11">
        <v>2.2208333333333332</v>
      </c>
      <c r="J534" s="10">
        <v>0.17018518518518519</v>
      </c>
      <c r="K534" s="9" t="s">
        <v>762</v>
      </c>
      <c r="L534" s="9" t="str">
        <f>K534&amp;COUNTIF($K$2:$K534,K534)</f>
        <v>University of Chicago Triathlon Club12</v>
      </c>
      <c r="M534" s="9">
        <v>501</v>
      </c>
    </row>
    <row r="535" spans="1:13" x14ac:dyDescent="0.35">
      <c r="A535" s="9">
        <v>863</v>
      </c>
      <c r="B535" s="9">
        <v>398</v>
      </c>
      <c r="C535" s="9" t="s">
        <v>241</v>
      </c>
      <c r="D535" s="9" t="s">
        <v>223</v>
      </c>
      <c r="E535" s="12">
        <v>0.96111111111111114</v>
      </c>
      <c r="F535" s="12">
        <v>0.28263888888888888</v>
      </c>
      <c r="G535" s="10">
        <v>9.2754629629629617E-2</v>
      </c>
      <c r="H535" s="12">
        <v>0.10069444444444443</v>
      </c>
      <c r="I535" s="10">
        <v>5.67824074074074E-2</v>
      </c>
      <c r="J535" s="10">
        <v>0.17196759259259262</v>
      </c>
      <c r="K535" s="9" t="s">
        <v>1091</v>
      </c>
      <c r="L535" s="9" t="str">
        <f>K535&amp;COUNTIF($K$2:$K535,K535)</f>
        <v>University of Houston2</v>
      </c>
      <c r="M535" s="9">
        <v>501</v>
      </c>
    </row>
    <row r="536" spans="1:13" x14ac:dyDescent="0.35">
      <c r="A536" s="9">
        <v>865</v>
      </c>
      <c r="B536" s="9">
        <v>369</v>
      </c>
      <c r="C536" s="9" t="s">
        <v>240</v>
      </c>
      <c r="D536" s="9" t="s">
        <v>223</v>
      </c>
      <c r="E536" s="12">
        <v>0.94513888888888886</v>
      </c>
      <c r="F536" s="12">
        <v>0.27638888888888885</v>
      </c>
      <c r="G536" s="10">
        <v>0.10077546296296297</v>
      </c>
      <c r="H536" s="12">
        <v>3.7499999999999999E-2</v>
      </c>
      <c r="I536" s="10">
        <v>5.1273148148148151E-2</v>
      </c>
      <c r="J536" s="10">
        <v>0.17305555555555555</v>
      </c>
      <c r="K536" s="9" t="s">
        <v>760</v>
      </c>
      <c r="L536" s="9" t="str">
        <f>K536&amp;COUNTIF($K$2:$K536,K536)</f>
        <v>Ohio State University12</v>
      </c>
      <c r="M536" s="9">
        <v>501</v>
      </c>
    </row>
    <row r="537" spans="1:13" x14ac:dyDescent="0.35">
      <c r="A537" s="9" t="s">
        <v>130</v>
      </c>
      <c r="B537" s="9">
        <v>189</v>
      </c>
      <c r="C537" s="9" t="s">
        <v>233</v>
      </c>
      <c r="D537" s="9" t="s">
        <v>223</v>
      </c>
      <c r="E537" s="12">
        <v>0.5756944444444444</v>
      </c>
      <c r="F537" s="12">
        <v>0.1076388888888889</v>
      </c>
      <c r="K537" s="9" t="s">
        <v>25</v>
      </c>
      <c r="L537" s="9" t="str">
        <f>K537&amp;COUNTIF($K$2:$K537,K537)</f>
        <v>Cal Triathlon (University of California, Berkeley)27</v>
      </c>
      <c r="M537" s="9">
        <v>501</v>
      </c>
    </row>
    <row r="538" spans="1:13" x14ac:dyDescent="0.35">
      <c r="A538" s="9" t="s">
        <v>130</v>
      </c>
      <c r="B538" s="9">
        <v>841</v>
      </c>
      <c r="C538" s="9" t="s">
        <v>235</v>
      </c>
      <c r="D538" s="9" t="s">
        <v>223</v>
      </c>
      <c r="E538" s="12">
        <v>0.27847222222222223</v>
      </c>
      <c r="F538" s="12">
        <v>0.12222222222222223</v>
      </c>
      <c r="K538" s="9" t="s">
        <v>36</v>
      </c>
      <c r="L538" s="9" t="str">
        <f>K538&amp;COUNTIF($K$2:$K538,K538)</f>
        <v>Duke6</v>
      </c>
      <c r="M538" s="9">
        <v>501</v>
      </c>
    </row>
    <row r="539" spans="1:13" x14ac:dyDescent="0.35">
      <c r="A539" s="9" t="s">
        <v>130</v>
      </c>
      <c r="B539" s="9">
        <v>288</v>
      </c>
      <c r="C539" s="9" t="s">
        <v>230</v>
      </c>
      <c r="D539" s="9" t="s">
        <v>223</v>
      </c>
      <c r="E539" s="12">
        <v>0.68263888888888891</v>
      </c>
      <c r="F539" s="12">
        <v>0.14166666666666666</v>
      </c>
      <c r="K539" s="9" t="s">
        <v>147</v>
      </c>
      <c r="L539" s="9" t="str">
        <f>K539&amp;COUNTIF($K$2:$K539,K539)</f>
        <v>Fighting Illini Triathlon (University of Illinois)15</v>
      </c>
      <c r="M539" s="9">
        <v>501</v>
      </c>
    </row>
    <row r="540" spans="1:13" x14ac:dyDescent="0.35">
      <c r="A540" s="9" t="s">
        <v>130</v>
      </c>
      <c r="B540" s="9">
        <v>307</v>
      </c>
      <c r="C540" s="9" t="s">
        <v>224</v>
      </c>
      <c r="D540" s="9" t="s">
        <v>223</v>
      </c>
      <c r="K540" s="9" t="s">
        <v>736</v>
      </c>
      <c r="L540" s="9" t="str">
        <f>K540&amp;COUNTIF($K$2:$K540,K540)</f>
        <v>Georgia Tech Triathlon Club6</v>
      </c>
      <c r="M540" s="9">
        <v>501</v>
      </c>
    </row>
    <row r="541" spans="1:13" x14ac:dyDescent="0.35">
      <c r="A541" s="9" t="s">
        <v>130</v>
      </c>
      <c r="B541" s="9">
        <v>433</v>
      </c>
      <c r="C541" s="9" t="s">
        <v>227</v>
      </c>
      <c r="D541" s="9" t="s">
        <v>223</v>
      </c>
      <c r="E541" s="12">
        <v>0.75902777777777775</v>
      </c>
      <c r="F541" s="12">
        <v>0.31597222222222221</v>
      </c>
      <c r="K541" s="9" t="s">
        <v>106</v>
      </c>
      <c r="L541" s="9" t="str">
        <f>K541&amp;COUNTIF($K$2:$K541,K541)</f>
        <v>Texas A&amp;M Triathlon Team16</v>
      </c>
      <c r="M541" s="9">
        <v>501</v>
      </c>
    </row>
    <row r="542" spans="1:13" x14ac:dyDescent="0.35">
      <c r="A542" s="9" t="s">
        <v>130</v>
      </c>
      <c r="B542" s="9">
        <v>178</v>
      </c>
      <c r="C542" s="9" t="s">
        <v>232</v>
      </c>
      <c r="D542" s="9" t="s">
        <v>223</v>
      </c>
      <c r="E542" s="12">
        <v>0.6069444444444444</v>
      </c>
      <c r="F542" s="12">
        <v>0.37638888888888888</v>
      </c>
      <c r="K542" s="9" t="s">
        <v>748</v>
      </c>
      <c r="L542" s="9" t="str">
        <f>K542&amp;COUNTIF($K$2:$K542,K542)</f>
        <v>Texas Triathlon (University of Texas at Austin)8</v>
      </c>
      <c r="M542" s="9">
        <v>501</v>
      </c>
    </row>
    <row r="543" spans="1:13" x14ac:dyDescent="0.35">
      <c r="A543" s="9" t="s">
        <v>130</v>
      </c>
      <c r="B543" s="9">
        <v>471</v>
      </c>
      <c r="C543" s="9" t="s">
        <v>231</v>
      </c>
      <c r="D543" s="9" t="s">
        <v>223</v>
      </c>
      <c r="E543" s="12">
        <v>0.6694444444444444</v>
      </c>
      <c r="F543" s="12">
        <v>0.10625</v>
      </c>
      <c r="K543" s="9" t="s">
        <v>112</v>
      </c>
      <c r="L543" s="9" t="str">
        <f>K543&amp;COUNTIF($K$2:$K543,K543)</f>
        <v>UC San Diego Triathlon Team (University of California, San Diego)11</v>
      </c>
      <c r="M543" s="9">
        <v>501</v>
      </c>
    </row>
    <row r="544" spans="1:13" x14ac:dyDescent="0.35">
      <c r="A544" s="9" t="s">
        <v>130</v>
      </c>
      <c r="B544" s="9">
        <v>85</v>
      </c>
      <c r="C544" s="9" t="s">
        <v>225</v>
      </c>
      <c r="D544" s="9" t="s">
        <v>223</v>
      </c>
      <c r="K544" s="9" t="s">
        <v>33</v>
      </c>
      <c r="L544" s="9" t="str">
        <f>K544&amp;COUNTIF($K$2:$K544,K544)</f>
        <v>UCLA Triathlon11</v>
      </c>
      <c r="M544" s="9">
        <v>501</v>
      </c>
    </row>
    <row r="545" spans="1:13" x14ac:dyDescent="0.35">
      <c r="A545" s="9" t="s">
        <v>130</v>
      </c>
      <c r="B545" s="9">
        <v>491</v>
      </c>
      <c r="C545" s="9" t="s">
        <v>238</v>
      </c>
      <c r="D545" s="9" t="s">
        <v>223</v>
      </c>
      <c r="E545" s="12">
        <v>0.43333333333333335</v>
      </c>
      <c r="F545" s="12">
        <v>0.12430555555555556</v>
      </c>
      <c r="G545" s="10">
        <v>4.988425925925926E-2</v>
      </c>
      <c r="H545" s="12">
        <v>7.2222222222222229E-2</v>
      </c>
      <c r="K545" s="9" t="s">
        <v>196</v>
      </c>
      <c r="L545" s="9" t="str">
        <f>K545&amp;COUNTIF($K$2:$K545,K545)</f>
        <v>UNC-Chapel Hill Triathlon Club5</v>
      </c>
      <c r="M545" s="9">
        <v>501</v>
      </c>
    </row>
    <row r="546" spans="1:13" x14ac:dyDescent="0.35">
      <c r="A546" s="9" t="s">
        <v>130</v>
      </c>
      <c r="B546" s="9">
        <v>391</v>
      </c>
      <c r="C546" s="9" t="s">
        <v>236</v>
      </c>
      <c r="D546" s="9" t="s">
        <v>223</v>
      </c>
      <c r="E546" s="12">
        <v>0.51597222222222217</v>
      </c>
      <c r="F546" s="12">
        <v>0.1013888888888889</v>
      </c>
      <c r="G546" s="10">
        <v>7.1307870370370369E-2</v>
      </c>
      <c r="H546" s="11">
        <v>1.3548611111111111</v>
      </c>
      <c r="K546" s="9" t="s">
        <v>1093</v>
      </c>
      <c r="L546" s="9" t="str">
        <f>K546&amp;COUNTIF($K$2:$K546,K546)</f>
        <v>University of Delaware Tri. Team7</v>
      </c>
      <c r="M546" s="9">
        <v>501</v>
      </c>
    </row>
    <row r="547" spans="1:13" x14ac:dyDescent="0.35">
      <c r="A547" s="9" t="s">
        <v>130</v>
      </c>
      <c r="B547" s="9">
        <v>516</v>
      </c>
      <c r="C547" s="9" t="s">
        <v>234</v>
      </c>
      <c r="D547" s="9" t="s">
        <v>223</v>
      </c>
      <c r="E547" s="12">
        <v>0.5708333333333333</v>
      </c>
      <c r="F547" s="12">
        <v>0.1763888888888889</v>
      </c>
      <c r="K547" s="9" t="s">
        <v>133</v>
      </c>
      <c r="L547" s="9" t="str">
        <f>K547&amp;COUNTIF($K$2:$K547,K547)</f>
        <v>University of Miami Tri Canes6</v>
      </c>
      <c r="M547" s="9">
        <v>501</v>
      </c>
    </row>
    <row r="548" spans="1:13" x14ac:dyDescent="0.35">
      <c r="A548" s="9" t="s">
        <v>130</v>
      </c>
      <c r="B548" s="9">
        <v>565</v>
      </c>
      <c r="C548" s="9" t="s">
        <v>237</v>
      </c>
      <c r="D548" s="9" t="s">
        <v>223</v>
      </c>
      <c r="E548" s="12">
        <v>0.62777777777777777</v>
      </c>
      <c r="F548" s="12">
        <v>0.31805555555555554</v>
      </c>
      <c r="G548" s="10">
        <v>6.2928240740740743E-2</v>
      </c>
      <c r="H548" s="12">
        <v>0.15347222222222223</v>
      </c>
      <c r="K548" s="9" t="s">
        <v>751</v>
      </c>
      <c r="L548" s="9" t="str">
        <f>K548&amp;COUNTIF($K$2:$K548,K548)</f>
        <v>Virginia Tech Triathlon Club13</v>
      </c>
      <c r="M548" s="9">
        <v>501</v>
      </c>
    </row>
    <row r="549" spans="1:13" x14ac:dyDescent="0.35">
      <c r="A549" s="9" t="s">
        <v>130</v>
      </c>
      <c r="B549" s="9">
        <v>577</v>
      </c>
      <c r="C549" s="9" t="s">
        <v>228</v>
      </c>
      <c r="D549" s="9" t="s">
        <v>223</v>
      </c>
      <c r="E549" s="12">
        <v>0.74236111111111114</v>
      </c>
      <c r="F549" s="12">
        <v>0.2590277777777778</v>
      </c>
      <c r="K549" s="9" t="s">
        <v>740</v>
      </c>
      <c r="L549" s="9" t="str">
        <f>K549&amp;COUNTIF($K$2:$K549,K549)</f>
        <v>Washington University St. Louis9</v>
      </c>
      <c r="M549" s="9">
        <v>501</v>
      </c>
    </row>
    <row r="550" spans="1:13" x14ac:dyDescent="0.35">
      <c r="A550" s="9" t="s">
        <v>130</v>
      </c>
      <c r="B550" s="9">
        <v>586</v>
      </c>
      <c r="C550" s="9" t="s">
        <v>226</v>
      </c>
      <c r="D550" s="9" t="s">
        <v>223</v>
      </c>
      <c r="E550" s="12">
        <v>0.79305555555555562</v>
      </c>
      <c r="K550" s="9" t="s">
        <v>78</v>
      </c>
      <c r="L550" s="9" t="str">
        <f>K550&amp;COUNTIF($K$2:$K550,K550)</f>
        <v>Wisconsin Triathlon Team (University of Wisconsin, Madison)23</v>
      </c>
      <c r="M550" s="9">
        <v>501</v>
      </c>
    </row>
  </sheetData>
  <sortState ref="A2:K550">
    <sortCondition ref="A2:A550"/>
  </sortState>
  <conditionalFormatting sqref="K234:L250 K252:L267 K304:L306">
    <cfRule type="containsText" dxfId="16" priority="34" operator="containsText" text="Other">
      <formula>NOT(ISERROR(SEARCH("Other",K234)))</formula>
    </cfRule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4"/>
  <sheetViews>
    <sheetView zoomScale="90" zoomScaleNormal="90" workbookViewId="0">
      <selection activeCell="L2" sqref="L2"/>
    </sheetView>
  </sheetViews>
  <sheetFormatPr defaultColWidth="10.81640625" defaultRowHeight="15.5" x14ac:dyDescent="0.35"/>
  <cols>
    <col min="1" max="2" width="10.81640625" style="9"/>
    <col min="3" max="3" width="32.1796875" style="9" customWidth="1"/>
    <col min="4" max="10" width="10.81640625" style="9"/>
    <col min="11" max="11" width="28.453125" style="9" customWidth="1"/>
    <col min="12" max="12" width="53.1796875" style="9" customWidth="1"/>
    <col min="13" max="16384" width="10.81640625" style="9"/>
  </cols>
  <sheetData>
    <row r="1" spans="1:13" x14ac:dyDescent="0.35">
      <c r="A1" s="9" t="s">
        <v>0</v>
      </c>
      <c r="B1" s="9" t="s">
        <v>1</v>
      </c>
      <c r="C1" s="9" t="s">
        <v>2</v>
      </c>
      <c r="D1" s="9" t="s">
        <v>733</v>
      </c>
      <c r="E1" s="9" t="s">
        <v>732</v>
      </c>
      <c r="F1" s="9" t="s">
        <v>731</v>
      </c>
      <c r="G1" s="9" t="s">
        <v>730</v>
      </c>
      <c r="H1" s="9" t="s">
        <v>729</v>
      </c>
      <c r="I1" s="9" t="s">
        <v>728</v>
      </c>
      <c r="J1" s="9" t="s">
        <v>3</v>
      </c>
      <c r="K1" s="9" t="s">
        <v>5</v>
      </c>
      <c r="L1" s="9" t="s">
        <v>1104</v>
      </c>
      <c r="M1" s="9" t="s">
        <v>127</v>
      </c>
    </row>
    <row r="2" spans="1:13" x14ac:dyDescent="0.35">
      <c r="A2" s="9">
        <v>88</v>
      </c>
      <c r="B2" s="9">
        <v>674</v>
      </c>
      <c r="C2" s="9" t="s">
        <v>219</v>
      </c>
      <c r="D2" s="9" t="s">
        <v>1094</v>
      </c>
      <c r="E2" s="12">
        <v>0.43402777777777773</v>
      </c>
      <c r="F2" s="12">
        <v>7.9861111111111105E-2</v>
      </c>
      <c r="G2" s="10">
        <v>5.0057870370370371E-2</v>
      </c>
      <c r="H2" s="12">
        <v>3.0555555555555555E-2</v>
      </c>
      <c r="I2" s="11">
        <v>1.5819444444444446</v>
      </c>
      <c r="J2" s="10">
        <v>8.5509259259259271E-2</v>
      </c>
      <c r="K2" s="9" t="s">
        <v>25</v>
      </c>
      <c r="L2" s="9" t="str">
        <f>K2&amp;COUNTIF($K$2:$K2,K2)</f>
        <v>Cal Triathlon (University of California, Berkeley)1</v>
      </c>
      <c r="M2" s="9">
        <f>1</f>
        <v>1</v>
      </c>
    </row>
    <row r="3" spans="1:13" x14ac:dyDescent="0.35">
      <c r="A3" s="9">
        <v>113</v>
      </c>
      <c r="B3" s="9">
        <v>649</v>
      </c>
      <c r="C3" s="9" t="s">
        <v>1069</v>
      </c>
      <c r="D3" s="9" t="s">
        <v>1094</v>
      </c>
      <c r="E3" s="12">
        <v>0.46736111111111112</v>
      </c>
      <c r="F3" s="12">
        <v>7.6388888888888895E-2</v>
      </c>
      <c r="G3" s="10">
        <v>5.0983796296296291E-2</v>
      </c>
      <c r="H3" s="12">
        <v>3.4722222222222224E-2</v>
      </c>
      <c r="I3" s="11">
        <v>1.5993055555555555</v>
      </c>
      <c r="J3" s="10">
        <v>8.7303240740740737E-2</v>
      </c>
      <c r="K3" s="9" t="s">
        <v>28</v>
      </c>
      <c r="L3" s="9" t="str">
        <f>K3&amp;COUNTIF($K$2:$K3,K3)</f>
        <v>United States Naval Academy Triathlon Team1</v>
      </c>
      <c r="M3" s="9">
        <f>M2+1</f>
        <v>2</v>
      </c>
    </row>
    <row r="4" spans="1:13" x14ac:dyDescent="0.35">
      <c r="A4" s="9">
        <v>127</v>
      </c>
      <c r="B4" s="9">
        <v>696</v>
      </c>
      <c r="C4" s="9" t="s">
        <v>217</v>
      </c>
      <c r="D4" s="9" t="s">
        <v>1094</v>
      </c>
      <c r="E4" s="12">
        <v>0.50347222222222221</v>
      </c>
      <c r="F4" s="12">
        <v>7.7083333333333337E-2</v>
      </c>
      <c r="G4" s="10">
        <v>5.2175925925925924E-2</v>
      </c>
      <c r="H4" s="12">
        <v>2.5694444444444447E-2</v>
      </c>
      <c r="I4" s="11">
        <v>1.5680555555555555</v>
      </c>
      <c r="J4" s="10">
        <v>8.8460648148148149E-2</v>
      </c>
      <c r="K4" s="9" t="s">
        <v>7</v>
      </c>
      <c r="L4" s="9" t="str">
        <f>K4&amp;COUNTIF($K$2:$K4,K4)</f>
        <v>CU Triathlon Team (University of Colorado, Boulder)1</v>
      </c>
      <c r="M4" s="9">
        <f t="shared" ref="M4:M67" si="0">M3+1</f>
        <v>3</v>
      </c>
    </row>
    <row r="5" spans="1:13" x14ac:dyDescent="0.35">
      <c r="A5" s="9">
        <v>129</v>
      </c>
      <c r="B5" s="9">
        <v>660</v>
      </c>
      <c r="C5" s="9" t="s">
        <v>1068</v>
      </c>
      <c r="D5" s="9" t="s">
        <v>1094</v>
      </c>
      <c r="E5" s="12">
        <v>0.49861111111111112</v>
      </c>
      <c r="F5" s="12">
        <v>6.7361111111111108E-2</v>
      </c>
      <c r="G5" s="10">
        <v>5.3773148148148153E-2</v>
      </c>
      <c r="H5" s="12">
        <v>4.8611111111111112E-2</v>
      </c>
      <c r="I5" s="11">
        <v>1.4729166666666667</v>
      </c>
      <c r="J5" s="10">
        <v>8.8587962962962966E-2</v>
      </c>
      <c r="K5" s="9" t="s">
        <v>10</v>
      </c>
      <c r="L5" s="9" t="str">
        <f>K5&amp;COUNTIF($K$2:$K5,K5)</f>
        <v>Queens University of Charlotte Triathlon1</v>
      </c>
      <c r="M5" s="9">
        <f t="shared" si="0"/>
        <v>4</v>
      </c>
    </row>
    <row r="6" spans="1:13" x14ac:dyDescent="0.35">
      <c r="A6" s="9">
        <v>151</v>
      </c>
      <c r="B6" s="9">
        <v>644</v>
      </c>
      <c r="C6" s="9" t="s">
        <v>215</v>
      </c>
      <c r="D6" s="9" t="s">
        <v>1094</v>
      </c>
      <c r="E6" s="12">
        <v>0.45833333333333331</v>
      </c>
      <c r="F6" s="12">
        <v>7.4305555555555555E-2</v>
      </c>
      <c r="G6" s="10">
        <v>5.2141203703703703E-2</v>
      </c>
      <c r="H6" s="12">
        <v>3.8194444444444441E-2</v>
      </c>
      <c r="I6" s="11">
        <v>1.6826388888888888</v>
      </c>
      <c r="J6" s="10">
        <v>8.9722222222222217E-2</v>
      </c>
      <c r="K6" s="9" t="s">
        <v>28</v>
      </c>
      <c r="L6" s="9" t="str">
        <f>K6&amp;COUNTIF($K$2:$K6,K6)</f>
        <v>United States Naval Academy Triathlon Team2</v>
      </c>
      <c r="M6" s="9">
        <f t="shared" si="0"/>
        <v>5</v>
      </c>
    </row>
    <row r="7" spans="1:13" x14ac:dyDescent="0.35">
      <c r="A7" s="9">
        <v>155</v>
      </c>
      <c r="B7" s="9">
        <v>682</v>
      </c>
      <c r="C7" s="9" t="s">
        <v>1067</v>
      </c>
      <c r="D7" s="9" t="s">
        <v>1094</v>
      </c>
      <c r="E7" s="12">
        <v>0.54375000000000007</v>
      </c>
      <c r="F7" s="12">
        <v>8.5416666666666655E-2</v>
      </c>
      <c r="G7" s="10">
        <v>5.2245370370370366E-2</v>
      </c>
      <c r="H7" s="12">
        <v>3.1944444444444449E-2</v>
      </c>
      <c r="I7" s="11">
        <v>1.6013888888888888</v>
      </c>
      <c r="J7" s="10">
        <v>8.998842592592593E-2</v>
      </c>
      <c r="K7" s="9" t="s">
        <v>100</v>
      </c>
      <c r="L7" s="9" t="str">
        <f>K7&amp;COUNTIF($K$2:$K7,K7)</f>
        <v>UC Davis Triathlon (University of California, Davis)1</v>
      </c>
      <c r="M7" s="9">
        <f t="shared" si="0"/>
        <v>6</v>
      </c>
    </row>
    <row r="8" spans="1:13" x14ac:dyDescent="0.35">
      <c r="A8" s="9">
        <v>158</v>
      </c>
      <c r="B8" s="9">
        <v>622</v>
      </c>
      <c r="C8" s="9" t="s">
        <v>208</v>
      </c>
      <c r="D8" s="9" t="s">
        <v>1094</v>
      </c>
      <c r="E8" s="12">
        <v>0.53749999999999998</v>
      </c>
      <c r="F8" s="12">
        <v>0.10208333333333335</v>
      </c>
      <c r="G8" s="10">
        <v>5.2685185185185189E-2</v>
      </c>
      <c r="H8" s="12">
        <v>6.805555555555555E-2</v>
      </c>
      <c r="I8" s="11">
        <v>1.5402777777777779</v>
      </c>
      <c r="J8" s="10">
        <v>9.0196759259259254E-2</v>
      </c>
      <c r="K8" s="9" t="s">
        <v>15</v>
      </c>
      <c r="L8" s="9" t="str">
        <f>K8&amp;COUNTIF($K$2:$K8,K8)</f>
        <v>Colorado State University Triathlon Club1</v>
      </c>
      <c r="M8" s="9">
        <f t="shared" si="0"/>
        <v>7</v>
      </c>
    </row>
    <row r="9" spans="1:13" x14ac:dyDescent="0.35">
      <c r="A9" s="9">
        <v>168</v>
      </c>
      <c r="B9" s="9">
        <v>672</v>
      </c>
      <c r="C9" s="9" t="s">
        <v>1065</v>
      </c>
      <c r="D9" s="9" t="s">
        <v>1094</v>
      </c>
      <c r="E9" s="12">
        <v>0.57777777777777783</v>
      </c>
      <c r="F9" s="12">
        <v>8.7500000000000008E-2</v>
      </c>
      <c r="G9" s="10">
        <v>5.3321759259259256E-2</v>
      </c>
      <c r="H9" s="12">
        <v>2.8472222222222222E-2</v>
      </c>
      <c r="I9" s="11">
        <v>1.5701388888888888</v>
      </c>
      <c r="J9" s="10">
        <v>9.1076388888888901E-2</v>
      </c>
      <c r="K9" s="9" t="s">
        <v>25</v>
      </c>
      <c r="L9" s="9" t="str">
        <f>K9&amp;COUNTIF($K$2:$K9,K9)</f>
        <v>Cal Triathlon (University of California, Berkeley)2</v>
      </c>
      <c r="M9" s="9">
        <f t="shared" si="0"/>
        <v>8</v>
      </c>
    </row>
    <row r="10" spans="1:13" x14ac:dyDescent="0.35">
      <c r="A10" s="9">
        <v>175</v>
      </c>
      <c r="B10" s="9">
        <v>636</v>
      </c>
      <c r="C10" s="9" t="s">
        <v>213</v>
      </c>
      <c r="D10" s="9" t="s">
        <v>1094</v>
      </c>
      <c r="E10" s="12">
        <v>0.49652777777777773</v>
      </c>
      <c r="F10" s="12">
        <v>8.1250000000000003E-2</v>
      </c>
      <c r="G10" s="10">
        <v>5.3414351851851859E-2</v>
      </c>
      <c r="H10" s="12">
        <v>5.347222222222222E-2</v>
      </c>
      <c r="I10" s="11">
        <v>1.6444444444444446</v>
      </c>
      <c r="J10" s="10">
        <v>9.1377314814814814E-2</v>
      </c>
      <c r="K10" s="9" t="s">
        <v>211</v>
      </c>
      <c r="L10" s="9" t="str">
        <f>K10&amp;COUNTIF($K$2:$K10,K10)</f>
        <v>Tri-Hawks (University of Iowa)1</v>
      </c>
      <c r="M10" s="9">
        <f t="shared" si="0"/>
        <v>9</v>
      </c>
    </row>
    <row r="11" spans="1:13" x14ac:dyDescent="0.35">
      <c r="A11" s="9">
        <v>184</v>
      </c>
      <c r="B11" s="9">
        <v>692</v>
      </c>
      <c r="C11" s="9" t="s">
        <v>1064</v>
      </c>
      <c r="D11" s="9" t="s">
        <v>1094</v>
      </c>
      <c r="E11" s="12">
        <v>0.52430555555555558</v>
      </c>
      <c r="F11" s="12">
        <v>8.9583333333333334E-2</v>
      </c>
      <c r="G11" s="10">
        <v>5.1817129629629623E-2</v>
      </c>
      <c r="H11" s="12">
        <v>4.3750000000000004E-2</v>
      </c>
      <c r="I11" s="11">
        <v>1.7534722222222223</v>
      </c>
      <c r="J11" s="10">
        <v>9.2037037037037028E-2</v>
      </c>
      <c r="K11" s="9" t="s">
        <v>7</v>
      </c>
      <c r="L11" s="9" t="str">
        <f>K11&amp;COUNTIF($K$2:$K11,K11)</f>
        <v>CU Triathlon Team (University of Colorado, Boulder)2</v>
      </c>
      <c r="M11" s="9">
        <f t="shared" si="0"/>
        <v>10</v>
      </c>
    </row>
    <row r="12" spans="1:13" x14ac:dyDescent="0.35">
      <c r="A12" s="9">
        <v>186</v>
      </c>
      <c r="B12" s="9">
        <v>699</v>
      </c>
      <c r="C12" s="9" t="s">
        <v>1063</v>
      </c>
      <c r="D12" s="9" t="s">
        <v>1094</v>
      </c>
      <c r="E12" s="12">
        <v>0.50069444444444444</v>
      </c>
      <c r="F12" s="12">
        <v>8.1944444444444445E-2</v>
      </c>
      <c r="G12" s="10">
        <v>5.3437499999999999E-2</v>
      </c>
      <c r="H12" s="12">
        <v>3.6111111111111115E-2</v>
      </c>
      <c r="I12" s="11">
        <v>1.7118055555555556</v>
      </c>
      <c r="J12" s="10">
        <v>9.2291666666666661E-2</v>
      </c>
      <c r="K12" s="9" t="s">
        <v>7</v>
      </c>
      <c r="L12" s="9" t="str">
        <f>K12&amp;COUNTIF($K$2:$K12,K12)</f>
        <v>CU Triathlon Team (University of Colorado, Boulder)3</v>
      </c>
      <c r="M12" s="9">
        <f t="shared" si="0"/>
        <v>11</v>
      </c>
    </row>
    <row r="13" spans="1:13" x14ac:dyDescent="0.35">
      <c r="A13" s="9">
        <v>188</v>
      </c>
      <c r="B13" s="9">
        <v>677</v>
      </c>
      <c r="C13" s="9" t="s">
        <v>200</v>
      </c>
      <c r="D13" s="9" t="s">
        <v>1094</v>
      </c>
      <c r="E13" s="12">
        <v>0.5</v>
      </c>
      <c r="F13" s="12">
        <v>8.3333333333333329E-2</v>
      </c>
      <c r="G13" s="10">
        <v>5.3842592592592588E-2</v>
      </c>
      <c r="H13" s="12">
        <v>3.6805555555555557E-2</v>
      </c>
      <c r="I13" s="11">
        <v>1.6923611111111112</v>
      </c>
      <c r="J13" s="10">
        <v>9.2407407407407396E-2</v>
      </c>
      <c r="K13" s="9" t="s">
        <v>25</v>
      </c>
      <c r="L13" s="9" t="str">
        <f>K13&amp;COUNTIF($K$2:$K13,K13)</f>
        <v>Cal Triathlon (University of California, Berkeley)3</v>
      </c>
      <c r="M13" s="9">
        <f t="shared" si="0"/>
        <v>12</v>
      </c>
    </row>
    <row r="14" spans="1:13" x14ac:dyDescent="0.35">
      <c r="A14" s="9">
        <v>192</v>
      </c>
      <c r="B14" s="9">
        <v>611</v>
      </c>
      <c r="C14" s="9" t="s">
        <v>1062</v>
      </c>
      <c r="D14" s="9" t="s">
        <v>1094</v>
      </c>
      <c r="E14" s="12">
        <v>0.49722222222222223</v>
      </c>
      <c r="F14" s="12">
        <v>8.6111111111111124E-2</v>
      </c>
      <c r="G14" s="10">
        <v>5.3587962962962969E-2</v>
      </c>
      <c r="H14" s="12">
        <v>2.9166666666666664E-2</v>
      </c>
      <c r="I14" s="11">
        <v>1.7249999999999999</v>
      </c>
      <c r="J14" s="10">
        <v>9.2581018518518521E-2</v>
      </c>
      <c r="K14" s="9" t="s">
        <v>54</v>
      </c>
      <c r="L14" s="9" t="str">
        <f>K14&amp;COUNTIF($K$2:$K14,K14)</f>
        <v>West Point Triathlon Club (United States Military Academy at West Point)1</v>
      </c>
      <c r="M14" s="9">
        <f t="shared" si="0"/>
        <v>13</v>
      </c>
    </row>
    <row r="15" spans="1:13" x14ac:dyDescent="0.35">
      <c r="A15" s="9">
        <v>193</v>
      </c>
      <c r="B15" s="9">
        <v>673</v>
      </c>
      <c r="C15" s="9" t="s">
        <v>1061</v>
      </c>
      <c r="D15" s="9" t="s">
        <v>1094</v>
      </c>
      <c r="E15" s="12">
        <v>0.50277777777777777</v>
      </c>
      <c r="F15" s="12">
        <v>9.7916666666666666E-2</v>
      </c>
      <c r="G15" s="10">
        <v>5.3553240740740742E-2</v>
      </c>
      <c r="H15" s="12">
        <v>3.5416666666666666E-2</v>
      </c>
      <c r="I15" s="11">
        <v>1.7041666666666666</v>
      </c>
      <c r="J15" s="10">
        <v>9.2592592592592601E-2</v>
      </c>
      <c r="K15" s="9" t="s">
        <v>25</v>
      </c>
      <c r="L15" s="9" t="str">
        <f>K15&amp;COUNTIF($K$2:$K15,K15)</f>
        <v>Cal Triathlon (University of California, Berkeley)4</v>
      </c>
      <c r="M15" s="9">
        <f t="shared" si="0"/>
        <v>14</v>
      </c>
    </row>
    <row r="16" spans="1:13" x14ac:dyDescent="0.35">
      <c r="A16" s="9">
        <v>195</v>
      </c>
      <c r="B16" s="9">
        <v>630</v>
      </c>
      <c r="C16" s="9" t="s">
        <v>1060</v>
      </c>
      <c r="D16" s="9" t="s">
        <v>1094</v>
      </c>
      <c r="E16" s="12">
        <v>0.51597222222222217</v>
      </c>
      <c r="F16" s="12">
        <v>0.13055555555555556</v>
      </c>
      <c r="G16" s="10">
        <v>5.2824074074074079E-2</v>
      </c>
      <c r="H16" s="12">
        <v>4.3750000000000004E-2</v>
      </c>
      <c r="I16" s="11">
        <v>1.7090277777777778</v>
      </c>
      <c r="J16" s="10">
        <v>9.2835648148148153E-2</v>
      </c>
      <c r="K16" s="9" t="s">
        <v>36</v>
      </c>
      <c r="L16" s="9" t="str">
        <f>K16&amp;COUNTIF($K$2:$K16,K16)</f>
        <v>Duke1</v>
      </c>
      <c r="M16" s="9">
        <f t="shared" si="0"/>
        <v>15</v>
      </c>
    </row>
    <row r="17" spans="1:13" x14ac:dyDescent="0.35">
      <c r="A17" s="9">
        <v>196</v>
      </c>
      <c r="B17" s="9">
        <v>695</v>
      </c>
      <c r="C17" s="9" t="s">
        <v>183</v>
      </c>
      <c r="D17" s="9" t="s">
        <v>1094</v>
      </c>
      <c r="E17" s="12">
        <v>0.54583333333333328</v>
      </c>
      <c r="F17" s="12">
        <v>7.4305555555555555E-2</v>
      </c>
      <c r="G17" s="10">
        <v>5.3900462962962963E-2</v>
      </c>
      <c r="H17" s="12">
        <v>2.9166666666666664E-2</v>
      </c>
      <c r="I17" s="11">
        <v>1.6937499999999999</v>
      </c>
      <c r="J17" s="10">
        <v>9.297453703703705E-2</v>
      </c>
      <c r="K17" s="9" t="s">
        <v>7</v>
      </c>
      <c r="L17" s="9" t="str">
        <f>K17&amp;COUNTIF($K$2:$K17,K17)</f>
        <v>CU Triathlon Team (University of Colorado, Boulder)4</v>
      </c>
      <c r="M17" s="9">
        <f t="shared" si="0"/>
        <v>16</v>
      </c>
    </row>
    <row r="18" spans="1:13" x14ac:dyDescent="0.35">
      <c r="A18" s="9">
        <v>197</v>
      </c>
      <c r="B18" s="9">
        <v>670</v>
      </c>
      <c r="C18" s="9" t="s">
        <v>1059</v>
      </c>
      <c r="D18" s="9" t="s">
        <v>1094</v>
      </c>
      <c r="E18" s="12">
        <v>0.49513888888888885</v>
      </c>
      <c r="F18" s="12">
        <v>8.4722222222222213E-2</v>
      </c>
      <c r="G18" s="10">
        <v>5.4050925925925926E-2</v>
      </c>
      <c r="H18" s="12">
        <v>4.027777777777778E-2</v>
      </c>
      <c r="I18" s="11">
        <v>1.7208333333333332</v>
      </c>
      <c r="J18" s="10">
        <v>9.3090277777777786E-2</v>
      </c>
      <c r="K18" s="9" t="s">
        <v>25</v>
      </c>
      <c r="L18" s="9" t="str">
        <f>K18&amp;COUNTIF($K$2:$K18,K18)</f>
        <v>Cal Triathlon (University of California, Berkeley)5</v>
      </c>
      <c r="M18" s="9">
        <f t="shared" si="0"/>
        <v>17</v>
      </c>
    </row>
    <row r="19" spans="1:13" x14ac:dyDescent="0.35">
      <c r="A19" s="9">
        <v>201</v>
      </c>
      <c r="B19" s="9">
        <v>632</v>
      </c>
      <c r="C19" s="9" t="s">
        <v>193</v>
      </c>
      <c r="D19" s="9" t="s">
        <v>1094</v>
      </c>
      <c r="E19" s="12">
        <v>0.44097222222222227</v>
      </c>
      <c r="F19" s="12">
        <v>0.10486111111111111</v>
      </c>
      <c r="G19" s="10">
        <v>5.0625000000000003E-2</v>
      </c>
      <c r="H19" s="12">
        <v>3.6111111111111115E-2</v>
      </c>
      <c r="I19" s="11">
        <v>1.9902777777777778</v>
      </c>
      <c r="J19" s="10">
        <v>9.3518518518518515E-2</v>
      </c>
      <c r="K19" s="9" t="s">
        <v>109</v>
      </c>
      <c r="L19" s="9" t="str">
        <f>K19&amp;COUNTIF($K$2:$K19,K19)</f>
        <v>University of Florida Tri-Gators1</v>
      </c>
      <c r="M19" s="9">
        <f t="shared" si="0"/>
        <v>18</v>
      </c>
    </row>
    <row r="20" spans="1:13" x14ac:dyDescent="0.35">
      <c r="A20" s="9">
        <v>206</v>
      </c>
      <c r="B20" s="9">
        <v>603</v>
      </c>
      <c r="C20" s="9" t="s">
        <v>1058</v>
      </c>
      <c r="D20" s="9" t="s">
        <v>1094</v>
      </c>
      <c r="E20" s="12">
        <v>0.57430555555555551</v>
      </c>
      <c r="F20" s="12">
        <v>0.14166666666666666</v>
      </c>
      <c r="G20" s="10">
        <v>5.3043981481481484E-2</v>
      </c>
      <c r="H20" s="12">
        <v>4.6527777777777779E-2</v>
      </c>
      <c r="I20" s="11">
        <v>1.6812500000000001</v>
      </c>
      <c r="J20" s="10">
        <v>9.3796296296296308E-2</v>
      </c>
      <c r="K20" s="9" t="s">
        <v>45</v>
      </c>
      <c r="L20" s="9" t="str">
        <f>K20&amp;COUNTIF($K$2:$K20,K20)</f>
        <v>TriCats (University of Arizona)1</v>
      </c>
      <c r="M20" s="9">
        <f t="shared" si="0"/>
        <v>19</v>
      </c>
    </row>
    <row r="21" spans="1:13" x14ac:dyDescent="0.35">
      <c r="A21" s="9">
        <v>210</v>
      </c>
      <c r="B21" s="9">
        <v>659</v>
      </c>
      <c r="C21" s="9" t="s">
        <v>1057</v>
      </c>
      <c r="D21" s="9" t="s">
        <v>1094</v>
      </c>
      <c r="E21" s="12">
        <v>0.54652777777777783</v>
      </c>
      <c r="F21" s="12">
        <v>0.14375000000000002</v>
      </c>
      <c r="G21" s="10">
        <v>5.4039351851851852E-2</v>
      </c>
      <c r="H21" s="12">
        <v>3.6805555555555557E-2</v>
      </c>
      <c r="I21" s="11">
        <v>1.6624999999999999</v>
      </c>
      <c r="J21" s="10">
        <v>9.3900462962962963E-2</v>
      </c>
      <c r="K21" s="9" t="s">
        <v>10</v>
      </c>
      <c r="L21" s="9" t="str">
        <f>K21&amp;COUNTIF($K$2:$K21,K21)</f>
        <v>Queens University of Charlotte Triathlon2</v>
      </c>
      <c r="M21" s="9">
        <f t="shared" si="0"/>
        <v>20</v>
      </c>
    </row>
    <row r="22" spans="1:13" x14ac:dyDescent="0.35">
      <c r="A22" s="9">
        <v>213</v>
      </c>
      <c r="B22" s="9">
        <v>606</v>
      </c>
      <c r="C22" s="9" t="s">
        <v>202</v>
      </c>
      <c r="D22" s="9" t="s">
        <v>1094</v>
      </c>
      <c r="E22" s="12">
        <v>0.44166666666666665</v>
      </c>
      <c r="F22" s="12">
        <v>0.1125</v>
      </c>
      <c r="G22" s="10">
        <v>5.5995370370370369E-2</v>
      </c>
      <c r="H22" s="12">
        <v>4.9999999999999996E-2</v>
      </c>
      <c r="I22" s="11">
        <v>1.6833333333333333</v>
      </c>
      <c r="J22" s="10">
        <v>9.4143518518518529E-2</v>
      </c>
      <c r="K22" s="9" t="s">
        <v>45</v>
      </c>
      <c r="L22" s="9" t="str">
        <f>K22&amp;COUNTIF($K$2:$K22,K22)</f>
        <v>TriCats (University of Arizona)2</v>
      </c>
      <c r="M22" s="9">
        <f t="shared" si="0"/>
        <v>21</v>
      </c>
    </row>
    <row r="23" spans="1:13" x14ac:dyDescent="0.35">
      <c r="A23" s="9">
        <v>214</v>
      </c>
      <c r="B23" s="9">
        <v>661</v>
      </c>
      <c r="C23" s="9" t="s">
        <v>1056</v>
      </c>
      <c r="D23" s="9" t="s">
        <v>1094</v>
      </c>
      <c r="E23" s="12">
        <v>0.50555555555555554</v>
      </c>
      <c r="F23" s="12">
        <v>0.10208333333333335</v>
      </c>
      <c r="G23" s="10">
        <v>5.4131944444444441E-2</v>
      </c>
      <c r="H23" s="12">
        <v>3.8194444444444441E-2</v>
      </c>
      <c r="I23" s="11">
        <v>1.7562499999999999</v>
      </c>
      <c r="J23" s="10">
        <v>9.420138888888889E-2</v>
      </c>
      <c r="K23" s="9" t="s">
        <v>10</v>
      </c>
      <c r="L23" s="9" t="str">
        <f>K23&amp;COUNTIF($K$2:$K23,K23)</f>
        <v>Queens University of Charlotte Triathlon3</v>
      </c>
      <c r="M23" s="9">
        <f t="shared" si="0"/>
        <v>22</v>
      </c>
    </row>
    <row r="24" spans="1:13" x14ac:dyDescent="0.35">
      <c r="A24" s="9">
        <v>222</v>
      </c>
      <c r="B24" s="9">
        <v>684</v>
      </c>
      <c r="C24" s="9" t="s">
        <v>204</v>
      </c>
      <c r="D24" s="9" t="s">
        <v>1094</v>
      </c>
      <c r="E24" s="12">
        <v>0.54791666666666672</v>
      </c>
      <c r="F24" s="12">
        <v>9.9999999999999992E-2</v>
      </c>
      <c r="G24" s="10">
        <v>5.4317129629629625E-2</v>
      </c>
      <c r="H24" s="12">
        <v>4.9999999999999996E-2</v>
      </c>
      <c r="I24" s="11">
        <v>1.7048611111111109</v>
      </c>
      <c r="J24" s="10">
        <v>9.4386574074074081E-2</v>
      </c>
      <c r="K24" s="9" t="s">
        <v>33</v>
      </c>
      <c r="L24" s="9" t="str">
        <f>K24&amp;COUNTIF($K$2:$K24,K24)</f>
        <v>UCLA Triathlon1</v>
      </c>
      <c r="M24" s="9">
        <f t="shared" si="0"/>
        <v>23</v>
      </c>
    </row>
    <row r="25" spans="1:13" x14ac:dyDescent="0.35">
      <c r="A25" s="9">
        <v>227</v>
      </c>
      <c r="B25" s="9">
        <v>642</v>
      </c>
      <c r="C25" s="9" t="s">
        <v>1055</v>
      </c>
      <c r="D25" s="9" t="s">
        <v>1094</v>
      </c>
      <c r="E25" s="12">
        <v>0.4993055555555555</v>
      </c>
      <c r="F25" s="12">
        <v>8.6111111111111124E-2</v>
      </c>
      <c r="G25" s="10">
        <v>5.482638888888889E-2</v>
      </c>
      <c r="H25" s="12">
        <v>3.5416666666666666E-2</v>
      </c>
      <c r="I25" s="11">
        <v>1.7652777777777777</v>
      </c>
      <c r="J25" s="10">
        <v>9.4606481481481486E-2</v>
      </c>
      <c r="K25" s="9" t="s">
        <v>75</v>
      </c>
      <c r="L25" s="9" t="str">
        <f>K25&amp;COUNTIF($K$2:$K25,K25)</f>
        <v>University of Michigan Triathlon Club1</v>
      </c>
      <c r="M25" s="9">
        <f t="shared" si="0"/>
        <v>24</v>
      </c>
    </row>
    <row r="26" spans="1:13" x14ac:dyDescent="0.35">
      <c r="A26" s="9">
        <v>231</v>
      </c>
      <c r="B26" s="9">
        <v>685</v>
      </c>
      <c r="C26" s="9" t="s">
        <v>1054</v>
      </c>
      <c r="D26" s="9" t="s">
        <v>1094</v>
      </c>
      <c r="E26" s="12">
        <v>0.43124999999999997</v>
      </c>
      <c r="F26" s="12">
        <v>9.1666666666666674E-2</v>
      </c>
      <c r="G26" s="10">
        <v>5.5208333333333331E-2</v>
      </c>
      <c r="H26" s="12">
        <v>4.9305555555555554E-2</v>
      </c>
      <c r="I26" s="11">
        <v>1.8006944444444446</v>
      </c>
      <c r="J26" s="10">
        <v>9.4791666666666663E-2</v>
      </c>
      <c r="K26" s="9" t="s">
        <v>33</v>
      </c>
      <c r="L26" s="9" t="str">
        <f>K26&amp;COUNTIF($K$2:$K26,K26)</f>
        <v>UCLA Triathlon2</v>
      </c>
      <c r="M26" s="9">
        <f t="shared" si="0"/>
        <v>25</v>
      </c>
    </row>
    <row r="27" spans="1:13" x14ac:dyDescent="0.35">
      <c r="A27" s="9">
        <v>232</v>
      </c>
      <c r="B27" s="9">
        <v>641</v>
      </c>
      <c r="C27" s="9" t="s">
        <v>1053</v>
      </c>
      <c r="D27" s="9" t="s">
        <v>1094</v>
      </c>
      <c r="E27" s="12">
        <v>0.60902777777777783</v>
      </c>
      <c r="F27" s="12">
        <v>9.6527777777777768E-2</v>
      </c>
      <c r="G27" s="10">
        <v>5.2847222222222219E-2</v>
      </c>
      <c r="H27" s="12">
        <v>3.6111111111111115E-2</v>
      </c>
      <c r="I27" s="11">
        <v>1.7770833333333333</v>
      </c>
      <c r="J27" s="10">
        <v>9.4861111111111118E-2</v>
      </c>
      <c r="K27" s="9" t="s">
        <v>25</v>
      </c>
      <c r="L27" s="9" t="str">
        <f>K27&amp;COUNTIF($K$2:$K27,K27)</f>
        <v>Cal Triathlon (University of California, Berkeley)6</v>
      </c>
      <c r="M27" s="9">
        <f t="shared" si="0"/>
        <v>26</v>
      </c>
    </row>
    <row r="28" spans="1:13" x14ac:dyDescent="0.35">
      <c r="A28" s="9">
        <v>233</v>
      </c>
      <c r="B28" s="9">
        <v>615</v>
      </c>
      <c r="C28" s="9" t="s">
        <v>195</v>
      </c>
      <c r="D28" s="9" t="s">
        <v>1094</v>
      </c>
      <c r="E28" s="12">
        <v>0.4993055555555555</v>
      </c>
      <c r="F28" s="12">
        <v>8.7500000000000008E-2</v>
      </c>
      <c r="G28" s="10">
        <v>5.527777777777778E-2</v>
      </c>
      <c r="H28" s="12">
        <v>3.8194444444444441E-2</v>
      </c>
      <c r="I28" s="11">
        <v>1.7513888888888889</v>
      </c>
      <c r="J28" s="10">
        <v>9.4907407407407399E-2</v>
      </c>
      <c r="K28" s="9" t="s">
        <v>54</v>
      </c>
      <c r="L28" s="9" t="str">
        <f>K28&amp;COUNTIF($K$2:$K28,K28)</f>
        <v>West Point Triathlon Club (United States Military Academy at West Point)2</v>
      </c>
      <c r="M28" s="9">
        <f t="shared" si="0"/>
        <v>27</v>
      </c>
    </row>
    <row r="29" spans="1:13" x14ac:dyDescent="0.35">
      <c r="A29" s="9">
        <v>234</v>
      </c>
      <c r="B29" s="9">
        <v>616</v>
      </c>
      <c r="C29" s="9" t="s">
        <v>1099</v>
      </c>
      <c r="D29" s="9" t="s">
        <v>1094</v>
      </c>
      <c r="J29" s="10">
        <v>9.4988425925925934E-2</v>
      </c>
      <c r="K29" s="9" t="s">
        <v>51</v>
      </c>
      <c r="L29" s="9" t="str">
        <f>K29&amp;COUNTIF($K$2:$K29,K29)</f>
        <v>Cal Poly Triathlon Team1</v>
      </c>
      <c r="M29" s="9">
        <f t="shared" si="0"/>
        <v>28</v>
      </c>
    </row>
    <row r="30" spans="1:13" x14ac:dyDescent="0.35">
      <c r="A30" s="9">
        <v>235</v>
      </c>
      <c r="B30" s="9">
        <v>665</v>
      </c>
      <c r="C30" s="9" t="s">
        <v>1052</v>
      </c>
      <c r="D30" s="9" t="s">
        <v>1094</v>
      </c>
      <c r="E30" s="12">
        <v>0.47361111111111115</v>
      </c>
      <c r="F30" s="12">
        <v>0.11527777777777777</v>
      </c>
      <c r="G30" s="10">
        <v>5.4016203703703712E-2</v>
      </c>
      <c r="H30" s="12">
        <v>4.5138888888888888E-2</v>
      </c>
      <c r="I30" s="11">
        <v>1.8347222222222221</v>
      </c>
      <c r="J30" s="10">
        <v>9.5185185185185192E-2</v>
      </c>
      <c r="K30" s="9" t="s">
        <v>10</v>
      </c>
      <c r="L30" s="9" t="str">
        <f>K30&amp;COUNTIF($K$2:$K30,K30)</f>
        <v>Queens University of Charlotte Triathlon4</v>
      </c>
      <c r="M30" s="9">
        <f t="shared" si="0"/>
        <v>29</v>
      </c>
    </row>
    <row r="31" spans="1:13" x14ac:dyDescent="0.35">
      <c r="A31" s="9">
        <v>237</v>
      </c>
      <c r="B31" s="9">
        <v>693</v>
      </c>
      <c r="C31" s="9" t="s">
        <v>1051</v>
      </c>
      <c r="D31" s="9" t="s">
        <v>1094</v>
      </c>
      <c r="E31" s="12">
        <v>0.63750000000000007</v>
      </c>
      <c r="F31" s="12">
        <v>9.7916666666666666E-2</v>
      </c>
      <c r="G31" s="10">
        <v>5.2037037037037041E-2</v>
      </c>
      <c r="H31" s="12">
        <v>3.4722222222222224E-2</v>
      </c>
      <c r="I31" s="11">
        <v>1.8368055555555556</v>
      </c>
      <c r="J31" s="10">
        <v>9.5520833333333333E-2</v>
      </c>
      <c r="K31" s="9" t="s">
        <v>7</v>
      </c>
      <c r="L31" s="9" t="str">
        <f>K31&amp;COUNTIF($K$2:$K31,K31)</f>
        <v>CU Triathlon Team (University of Colorado, Boulder)5</v>
      </c>
      <c r="M31" s="9">
        <f t="shared" si="0"/>
        <v>30</v>
      </c>
    </row>
    <row r="32" spans="1:13" x14ac:dyDescent="0.35">
      <c r="A32" s="9">
        <v>240</v>
      </c>
      <c r="B32" s="9">
        <v>681</v>
      </c>
      <c r="C32" s="9" t="s">
        <v>171</v>
      </c>
      <c r="D32" s="9" t="s">
        <v>1094</v>
      </c>
      <c r="E32" s="12">
        <v>0.5444444444444444</v>
      </c>
      <c r="F32" s="12">
        <v>9.0277777777777776E-2</v>
      </c>
      <c r="G32" s="10">
        <v>5.5810185185185185E-2</v>
      </c>
      <c r="H32" s="12">
        <v>6.8749999999999992E-2</v>
      </c>
      <c r="I32" s="11">
        <v>1.7</v>
      </c>
      <c r="J32" s="10">
        <v>9.5891203703703701E-2</v>
      </c>
      <c r="K32" s="9" t="s">
        <v>100</v>
      </c>
      <c r="L32" s="9" t="str">
        <f>K32&amp;COUNTIF($K$2:$K32,K32)</f>
        <v>UC Davis Triathlon (University of California, Davis)2</v>
      </c>
      <c r="M32" s="9">
        <f t="shared" si="0"/>
        <v>31</v>
      </c>
    </row>
    <row r="33" spans="1:13" x14ac:dyDescent="0.35">
      <c r="A33" s="9">
        <v>250</v>
      </c>
      <c r="B33" s="9">
        <v>618</v>
      </c>
      <c r="C33" s="9" t="s">
        <v>1050</v>
      </c>
      <c r="D33" s="9" t="s">
        <v>1094</v>
      </c>
      <c r="E33" s="12">
        <v>0.49861111111111112</v>
      </c>
      <c r="F33" s="12">
        <v>8.8888888888888892E-2</v>
      </c>
      <c r="G33" s="10">
        <v>5.6585648148148149E-2</v>
      </c>
      <c r="H33" s="12">
        <v>3.125E-2</v>
      </c>
      <c r="I33" s="11">
        <v>1.7638888888888891</v>
      </c>
      <c r="J33" s="10">
        <v>9.6319444444444444E-2</v>
      </c>
      <c r="K33" s="9" t="s">
        <v>51</v>
      </c>
      <c r="L33" s="9" t="str">
        <f>K33&amp;COUNTIF($K$2:$K33,K33)</f>
        <v>Cal Poly Triathlon Team2</v>
      </c>
      <c r="M33" s="9">
        <f t="shared" si="0"/>
        <v>32</v>
      </c>
    </row>
    <row r="34" spans="1:13" x14ac:dyDescent="0.35">
      <c r="A34" s="9">
        <v>252</v>
      </c>
      <c r="B34" s="9">
        <v>700</v>
      </c>
      <c r="C34" s="9" t="s">
        <v>1049</v>
      </c>
      <c r="D34" s="9" t="s">
        <v>1094</v>
      </c>
      <c r="E34" s="12">
        <v>0.56041666666666667</v>
      </c>
      <c r="F34" s="12">
        <v>7.4999999999999997E-2</v>
      </c>
      <c r="G34" s="10">
        <v>5.4027777777777779E-2</v>
      </c>
      <c r="H34" s="12">
        <v>4.3750000000000004E-2</v>
      </c>
      <c r="I34" s="11">
        <v>1.8638888888888889</v>
      </c>
      <c r="J34" s="10">
        <v>9.6435185185185179E-2</v>
      </c>
      <c r="K34" s="9" t="s">
        <v>7</v>
      </c>
      <c r="L34" s="9" t="str">
        <f>K34&amp;COUNTIF($K$2:$K34,K34)</f>
        <v>CU Triathlon Team (University of Colorado, Boulder)6</v>
      </c>
      <c r="M34" s="9">
        <f t="shared" si="0"/>
        <v>33</v>
      </c>
    </row>
    <row r="35" spans="1:13" x14ac:dyDescent="0.35">
      <c r="A35" s="9">
        <v>254</v>
      </c>
      <c r="B35" s="9">
        <v>698</v>
      </c>
      <c r="C35" s="9" t="s">
        <v>1048</v>
      </c>
      <c r="D35" s="9" t="s">
        <v>1094</v>
      </c>
      <c r="E35" s="12">
        <v>0.54236111111111118</v>
      </c>
      <c r="F35" s="12">
        <v>8.5416666666666655E-2</v>
      </c>
      <c r="G35" s="10">
        <v>5.4062500000000006E-2</v>
      </c>
      <c r="H35" s="12">
        <v>3.888888888888889E-2</v>
      </c>
      <c r="I35" s="11">
        <v>1.877777777777778</v>
      </c>
      <c r="J35" s="10">
        <v>9.6504629629629635E-2</v>
      </c>
      <c r="K35" s="9" t="s">
        <v>7</v>
      </c>
      <c r="L35" s="9" t="str">
        <f>K35&amp;COUNTIF($K$2:$K35,K35)</f>
        <v>CU Triathlon Team (University of Colorado, Boulder)7</v>
      </c>
      <c r="M35" s="9">
        <f t="shared" si="0"/>
        <v>34</v>
      </c>
    </row>
    <row r="36" spans="1:13" x14ac:dyDescent="0.35">
      <c r="A36" s="9">
        <v>256</v>
      </c>
      <c r="B36" s="9">
        <v>675</v>
      </c>
      <c r="C36" s="9" t="s">
        <v>1047</v>
      </c>
      <c r="D36" s="9" t="s">
        <v>1094</v>
      </c>
      <c r="E36" s="12">
        <v>0.56736111111111109</v>
      </c>
      <c r="F36" s="12">
        <v>0.10486111111111111</v>
      </c>
      <c r="G36" s="10">
        <v>5.5312499999999994E-2</v>
      </c>
      <c r="H36" s="12">
        <v>6.1805555555555558E-2</v>
      </c>
      <c r="I36" s="11">
        <v>1.7381944444444446</v>
      </c>
      <c r="J36" s="10">
        <v>9.6550925925925915E-2</v>
      </c>
      <c r="K36" s="9" t="s">
        <v>25</v>
      </c>
      <c r="L36" s="9" t="str">
        <f>K36&amp;COUNTIF($K$2:$K36,K36)</f>
        <v>Cal Triathlon (University of California, Berkeley)7</v>
      </c>
      <c r="M36" s="9">
        <f t="shared" si="0"/>
        <v>35</v>
      </c>
    </row>
    <row r="37" spans="1:13" x14ac:dyDescent="0.35">
      <c r="A37" s="9">
        <v>261</v>
      </c>
      <c r="B37" s="9">
        <v>651</v>
      </c>
      <c r="C37" s="9" t="s">
        <v>1046</v>
      </c>
      <c r="D37" s="9" t="s">
        <v>1094</v>
      </c>
      <c r="E37" s="12">
        <v>0.50208333333333333</v>
      </c>
      <c r="F37" s="12">
        <v>0.16180555555555556</v>
      </c>
      <c r="G37" s="10">
        <v>5.7777777777777782E-2</v>
      </c>
      <c r="H37" s="12">
        <v>5.7638888888888885E-2</v>
      </c>
      <c r="I37" s="11">
        <v>1.60625</v>
      </c>
      <c r="J37" s="10">
        <v>9.6608796296296304E-2</v>
      </c>
      <c r="K37" s="9" t="s">
        <v>1089</v>
      </c>
      <c r="L37" s="9" t="str">
        <f>K37&amp;COUNTIF($K$2:$K37,K37)</f>
        <v>North Carolina State University1</v>
      </c>
      <c r="M37" s="9">
        <f t="shared" si="0"/>
        <v>36</v>
      </c>
    </row>
    <row r="38" spans="1:13" x14ac:dyDescent="0.35">
      <c r="A38" s="9">
        <v>268</v>
      </c>
      <c r="B38" s="9">
        <v>664</v>
      </c>
      <c r="C38" s="9" t="s">
        <v>1045</v>
      </c>
      <c r="D38" s="9" t="s">
        <v>1094</v>
      </c>
      <c r="E38" s="12">
        <v>0.45347222222222222</v>
      </c>
      <c r="F38" s="12">
        <v>7.2222222222222229E-2</v>
      </c>
      <c r="G38" s="10">
        <v>5.6458333333333333E-2</v>
      </c>
      <c r="H38" s="12">
        <v>2.7777777777777776E-2</v>
      </c>
      <c r="I38" s="11">
        <v>1.8805555555555555</v>
      </c>
      <c r="J38" s="10">
        <v>9.7048611111111113E-2</v>
      </c>
      <c r="K38" s="9" t="s">
        <v>10</v>
      </c>
      <c r="L38" s="9" t="str">
        <f>K38&amp;COUNTIF($K$2:$K38,K38)</f>
        <v>Queens University of Charlotte Triathlon5</v>
      </c>
      <c r="M38" s="9">
        <f t="shared" si="0"/>
        <v>37</v>
      </c>
    </row>
    <row r="39" spans="1:13" x14ac:dyDescent="0.35">
      <c r="A39" s="9">
        <v>273</v>
      </c>
      <c r="B39" s="9">
        <v>689</v>
      </c>
      <c r="C39" s="9" t="s">
        <v>185</v>
      </c>
      <c r="D39" s="9" t="s">
        <v>1094</v>
      </c>
      <c r="E39" s="12">
        <v>0.56805555555555554</v>
      </c>
      <c r="F39" s="12">
        <v>0.10347222222222223</v>
      </c>
      <c r="G39" s="10">
        <v>5.3831018518518514E-2</v>
      </c>
      <c r="H39" s="12">
        <v>4.5138888888888888E-2</v>
      </c>
      <c r="I39" s="11">
        <v>1.8854166666666667</v>
      </c>
      <c r="J39" s="10">
        <v>9.723379629629629E-2</v>
      </c>
      <c r="K39" s="9" t="s">
        <v>112</v>
      </c>
      <c r="L39" s="9" t="str">
        <f>K39&amp;COUNTIF($K$2:$K39,K39)</f>
        <v>UC San Diego Triathlon Team (University of California, San Diego)1</v>
      </c>
      <c r="M39" s="9">
        <f t="shared" si="0"/>
        <v>38</v>
      </c>
    </row>
    <row r="40" spans="1:13" x14ac:dyDescent="0.35">
      <c r="A40" s="9">
        <v>275</v>
      </c>
      <c r="B40" s="9">
        <v>640</v>
      </c>
      <c r="C40" s="9" t="s">
        <v>187</v>
      </c>
      <c r="D40" s="9" t="s">
        <v>1094</v>
      </c>
      <c r="E40" s="12">
        <v>0.50208333333333333</v>
      </c>
      <c r="F40" s="12">
        <v>8.8888888888888892E-2</v>
      </c>
      <c r="G40" s="10">
        <v>5.6747685185185186E-2</v>
      </c>
      <c r="H40" s="12">
        <v>3.9583333333333331E-2</v>
      </c>
      <c r="I40" s="11">
        <v>1.8006944444444446</v>
      </c>
      <c r="J40" s="10">
        <v>9.7303240740740746E-2</v>
      </c>
      <c r="K40" s="9" t="s">
        <v>20</v>
      </c>
      <c r="L40" s="9" t="str">
        <f>K40&amp;COUNTIF($K$2:$K40,K40)</f>
        <v>Liberty University1</v>
      </c>
      <c r="M40" s="9">
        <f t="shared" si="0"/>
        <v>39</v>
      </c>
    </row>
    <row r="41" spans="1:13" x14ac:dyDescent="0.35">
      <c r="A41" s="9">
        <v>294</v>
      </c>
      <c r="B41" s="9">
        <v>697</v>
      </c>
      <c r="C41" s="9" t="s">
        <v>1044</v>
      </c>
      <c r="D41" s="9" t="s">
        <v>1094</v>
      </c>
      <c r="E41" s="12">
        <v>0.55486111111111114</v>
      </c>
      <c r="F41" s="12">
        <v>7.7083333333333337E-2</v>
      </c>
      <c r="G41" s="10">
        <v>5.7592592592592591E-2</v>
      </c>
      <c r="H41" s="12">
        <v>7.9861111111111105E-2</v>
      </c>
      <c r="I41" s="11">
        <v>1.7666666666666666</v>
      </c>
      <c r="J41" s="10">
        <v>9.8935185185185182E-2</v>
      </c>
      <c r="K41" s="9" t="s">
        <v>7</v>
      </c>
      <c r="L41" s="9" t="str">
        <f>K41&amp;COUNTIF($K$2:$K41,K41)</f>
        <v>CU Triathlon Team (University of Colorado, Boulder)8</v>
      </c>
      <c r="M41" s="9">
        <f t="shared" si="0"/>
        <v>40</v>
      </c>
    </row>
    <row r="42" spans="1:13" x14ac:dyDescent="0.35">
      <c r="A42" s="9">
        <v>297</v>
      </c>
      <c r="B42" s="9">
        <v>643</v>
      </c>
      <c r="C42" s="9" t="s">
        <v>1043</v>
      </c>
      <c r="D42" s="9" t="s">
        <v>1094</v>
      </c>
      <c r="E42" s="12">
        <v>0.49861111111111112</v>
      </c>
      <c r="F42" s="12">
        <v>0.10208333333333335</v>
      </c>
      <c r="G42" s="10">
        <v>5.7627314814814812E-2</v>
      </c>
      <c r="H42" s="12">
        <v>3.888888888888889E-2</v>
      </c>
      <c r="I42" s="11">
        <v>1.8430555555555557</v>
      </c>
      <c r="J42" s="10">
        <v>9.9039351851851851E-2</v>
      </c>
      <c r="K42" s="9" t="s">
        <v>28</v>
      </c>
      <c r="L42" s="9" t="str">
        <f>K42&amp;COUNTIF($K$2:$K42,K42)</f>
        <v>United States Naval Academy Triathlon Team3</v>
      </c>
      <c r="M42" s="9">
        <f t="shared" si="0"/>
        <v>41</v>
      </c>
    </row>
    <row r="43" spans="1:13" x14ac:dyDescent="0.35">
      <c r="A43" s="9">
        <v>298</v>
      </c>
      <c r="B43" s="9">
        <v>750</v>
      </c>
      <c r="C43" s="9" t="s">
        <v>161</v>
      </c>
      <c r="D43" s="9" t="s">
        <v>1094</v>
      </c>
      <c r="E43" s="12">
        <v>0.55208333333333337</v>
      </c>
      <c r="F43" s="12">
        <v>0.11805555555555557</v>
      </c>
      <c r="G43" s="10">
        <v>5.4016203703703712E-2</v>
      </c>
      <c r="H43" s="12">
        <v>3.8194444444444441E-2</v>
      </c>
      <c r="I43" s="11">
        <v>1.9979166666666668</v>
      </c>
      <c r="J43" s="10">
        <v>9.9143518518518506E-2</v>
      </c>
      <c r="K43" s="9" t="s">
        <v>65</v>
      </c>
      <c r="L43" s="9" t="str">
        <f>K43&amp;COUNTIF($K$2:$K43,K43)</f>
        <v>Northeastern University Triathlon Club1</v>
      </c>
      <c r="M43" s="9">
        <f t="shared" si="0"/>
        <v>42</v>
      </c>
    </row>
    <row r="44" spans="1:13" x14ac:dyDescent="0.35">
      <c r="A44" s="9">
        <v>302</v>
      </c>
      <c r="B44" s="9">
        <v>708</v>
      </c>
      <c r="C44" s="9" t="s">
        <v>1042</v>
      </c>
      <c r="D44" s="9" t="s">
        <v>1094</v>
      </c>
      <c r="E44" s="12">
        <v>0.47013888888888888</v>
      </c>
      <c r="F44" s="12">
        <v>0.14652777777777778</v>
      </c>
      <c r="G44" s="10">
        <v>5.8379629629629635E-2</v>
      </c>
      <c r="H44" s="12">
        <v>4.9305555555555554E-2</v>
      </c>
      <c r="I44" s="11">
        <v>1.7888888888888888</v>
      </c>
      <c r="J44" s="10">
        <v>9.930555555555555E-2</v>
      </c>
      <c r="K44" s="9" t="s">
        <v>78</v>
      </c>
      <c r="L44" s="9" t="str">
        <f>K44&amp;COUNTIF($K$2:$K44,K44)</f>
        <v>Wisconsin Triathlon Team (University of Wisconsin, Madison)1</v>
      </c>
      <c r="M44" s="9">
        <f t="shared" si="0"/>
        <v>43</v>
      </c>
    </row>
    <row r="45" spans="1:13" x14ac:dyDescent="0.35">
      <c r="A45" s="9">
        <v>304</v>
      </c>
      <c r="B45" s="9">
        <v>608</v>
      </c>
      <c r="C45" s="9" t="s">
        <v>1041</v>
      </c>
      <c r="D45" s="9" t="s">
        <v>1094</v>
      </c>
      <c r="E45" s="12">
        <v>0.48819444444444443</v>
      </c>
      <c r="F45" s="12">
        <v>0.13819444444444443</v>
      </c>
      <c r="G45" s="10">
        <v>5.7719907407407407E-2</v>
      </c>
      <c r="H45" s="12">
        <v>5.0694444444444452E-2</v>
      </c>
      <c r="I45" s="11">
        <v>1.8222222222222222</v>
      </c>
      <c r="J45" s="10">
        <v>9.9409722222222219E-2</v>
      </c>
      <c r="K45" s="9" t="s">
        <v>1040</v>
      </c>
      <c r="L45" s="9" t="str">
        <f>K45&amp;COUNTIF($K$2:$K45,K45)</f>
        <v>Arizona State Triathlon Club1</v>
      </c>
      <c r="M45" s="9">
        <f t="shared" si="0"/>
        <v>44</v>
      </c>
    </row>
    <row r="46" spans="1:13" x14ac:dyDescent="0.35">
      <c r="A46" s="9">
        <v>310</v>
      </c>
      <c r="B46" s="9">
        <v>683</v>
      </c>
      <c r="C46" s="9" t="s">
        <v>1039</v>
      </c>
      <c r="D46" s="9" t="s">
        <v>1094</v>
      </c>
      <c r="E46" s="12">
        <v>0.61527777777777781</v>
      </c>
      <c r="F46" s="12">
        <v>0.12152777777777778</v>
      </c>
      <c r="G46" s="10">
        <v>5.769675925925926E-2</v>
      </c>
      <c r="H46" s="12">
        <v>5.347222222222222E-2</v>
      </c>
      <c r="I46" s="11">
        <v>1.7430555555555556</v>
      </c>
      <c r="J46" s="10">
        <v>9.9965277777777792E-2</v>
      </c>
      <c r="K46" s="9" t="s">
        <v>33</v>
      </c>
      <c r="L46" s="9" t="str">
        <f>K46&amp;COUNTIF($K$2:$K46,K46)</f>
        <v>UCLA Triathlon3</v>
      </c>
      <c r="M46" s="9">
        <f t="shared" si="0"/>
        <v>45</v>
      </c>
    </row>
    <row r="47" spans="1:13" x14ac:dyDescent="0.35">
      <c r="A47" s="9">
        <v>311</v>
      </c>
      <c r="B47" s="9">
        <v>691</v>
      </c>
      <c r="C47" s="9" t="s">
        <v>1038</v>
      </c>
      <c r="D47" s="9" t="s">
        <v>1094</v>
      </c>
      <c r="E47" s="12">
        <v>0.55486111111111114</v>
      </c>
      <c r="F47" s="12">
        <v>0.10208333333333335</v>
      </c>
      <c r="G47" s="10">
        <v>5.7627314814814812E-2</v>
      </c>
      <c r="H47" s="12">
        <v>4.5833333333333337E-2</v>
      </c>
      <c r="I47" s="11">
        <v>1.8479166666666667</v>
      </c>
      <c r="J47" s="10">
        <v>0.10016203703703704</v>
      </c>
      <c r="K47" s="9" t="s">
        <v>89</v>
      </c>
      <c r="L47" s="9" t="str">
        <f>K47&amp;COUNTIF($K$2:$K47,K47)</f>
        <v>UCSB Triathlon Club (University of California, Santa Barbara)1</v>
      </c>
      <c r="M47" s="9">
        <f t="shared" si="0"/>
        <v>46</v>
      </c>
    </row>
    <row r="48" spans="1:13" x14ac:dyDescent="0.35">
      <c r="A48" s="9">
        <v>314</v>
      </c>
      <c r="B48" s="9">
        <v>648</v>
      </c>
      <c r="C48" s="9" t="s">
        <v>1037</v>
      </c>
      <c r="D48" s="9" t="s">
        <v>1094</v>
      </c>
      <c r="E48" s="12">
        <v>0.51597222222222217</v>
      </c>
      <c r="F48" s="12">
        <v>8.9583333333333334E-2</v>
      </c>
      <c r="G48" s="10">
        <v>5.7604166666666672E-2</v>
      </c>
      <c r="H48" s="12">
        <v>4.7916666666666663E-2</v>
      </c>
      <c r="I48" s="11">
        <v>1.9076388888888889</v>
      </c>
      <c r="J48" s="10">
        <v>0.10032407407407407</v>
      </c>
      <c r="K48" s="9" t="s">
        <v>28</v>
      </c>
      <c r="L48" s="9" t="str">
        <f>K48&amp;COUNTIF($K$2:$K48,K48)</f>
        <v>United States Naval Academy Triathlon Team4</v>
      </c>
      <c r="M48" s="9">
        <f t="shared" si="0"/>
        <v>47</v>
      </c>
    </row>
    <row r="49" spans="1:13" x14ac:dyDescent="0.35">
      <c r="A49" s="9">
        <v>316</v>
      </c>
      <c r="B49" s="9">
        <v>719</v>
      </c>
      <c r="C49" s="9" t="s">
        <v>1036</v>
      </c>
      <c r="D49" s="9" t="s">
        <v>1094</v>
      </c>
      <c r="E49" s="12">
        <v>0.55902777777777779</v>
      </c>
      <c r="F49" s="12">
        <v>0.10486111111111111</v>
      </c>
      <c r="G49" s="10">
        <v>5.3321759259259256E-2</v>
      </c>
      <c r="H49" s="12">
        <v>6.1805555555555558E-2</v>
      </c>
      <c r="I49" s="11">
        <v>2.0965277777777778</v>
      </c>
      <c r="J49" s="10">
        <v>0.10039351851851852</v>
      </c>
      <c r="K49" s="9" t="s">
        <v>51</v>
      </c>
      <c r="L49" s="9" t="str">
        <f>K49&amp;COUNTIF($K$2:$K49,K49)</f>
        <v>Cal Poly Triathlon Team3</v>
      </c>
      <c r="M49" s="9">
        <f t="shared" si="0"/>
        <v>48</v>
      </c>
    </row>
    <row r="50" spans="1:13" x14ac:dyDescent="0.35">
      <c r="A50" s="9">
        <v>318</v>
      </c>
      <c r="B50" s="9">
        <v>614</v>
      </c>
      <c r="C50" s="9" t="s">
        <v>1035</v>
      </c>
      <c r="D50" s="9" t="s">
        <v>1094</v>
      </c>
      <c r="E50" s="12">
        <v>0.49652777777777773</v>
      </c>
      <c r="F50" s="12">
        <v>0.11527777777777777</v>
      </c>
      <c r="G50" s="10">
        <v>5.6145833333333339E-2</v>
      </c>
      <c r="H50" s="12">
        <v>4.6527777777777779E-2</v>
      </c>
      <c r="I50" s="11">
        <v>1.9965277777777777</v>
      </c>
      <c r="J50" s="10">
        <v>0.10042824074074075</v>
      </c>
      <c r="K50" s="9" t="s">
        <v>54</v>
      </c>
      <c r="L50" s="9" t="str">
        <f>K50&amp;COUNTIF($K$2:$K50,K50)</f>
        <v>West Point Triathlon Club (United States Military Academy at West Point)3</v>
      </c>
      <c r="M50" s="9">
        <f t="shared" si="0"/>
        <v>49</v>
      </c>
    </row>
    <row r="51" spans="1:13" x14ac:dyDescent="0.35">
      <c r="A51" s="9">
        <v>320</v>
      </c>
      <c r="B51" s="9">
        <v>704</v>
      </c>
      <c r="C51" s="9" t="s">
        <v>163</v>
      </c>
      <c r="D51" s="9" t="s">
        <v>1094</v>
      </c>
      <c r="E51" s="12">
        <v>0.5756944444444444</v>
      </c>
      <c r="F51" s="12">
        <v>0.12152777777777778</v>
      </c>
      <c r="G51" s="10">
        <v>5.8356481481481481E-2</v>
      </c>
      <c r="H51" s="12">
        <v>4.3055555555555562E-2</v>
      </c>
      <c r="I51" s="11">
        <v>1.7895833333333335</v>
      </c>
      <c r="J51" s="10">
        <v>0.10054398148148148</v>
      </c>
      <c r="K51" s="9" t="s">
        <v>1088</v>
      </c>
      <c r="L51" s="9" t="str">
        <f>K51&amp;COUNTIF($K$2:$K51,K51)</f>
        <v>University of Texas at Arlington1</v>
      </c>
      <c r="M51" s="9">
        <f t="shared" si="0"/>
        <v>50</v>
      </c>
    </row>
    <row r="52" spans="1:13" x14ac:dyDescent="0.35">
      <c r="A52" s="9">
        <v>323</v>
      </c>
      <c r="B52" s="9">
        <v>784</v>
      </c>
      <c r="C52" s="9" t="s">
        <v>1034</v>
      </c>
      <c r="D52" s="9" t="s">
        <v>1094</v>
      </c>
      <c r="E52" s="12">
        <v>0.57916666666666672</v>
      </c>
      <c r="F52" s="12">
        <v>0.20208333333333331</v>
      </c>
      <c r="G52" s="10">
        <v>5.7141203703703708E-2</v>
      </c>
      <c r="H52" s="12">
        <v>5.5555555555555552E-2</v>
      </c>
      <c r="I52" s="11">
        <v>1.7909722222222222</v>
      </c>
      <c r="J52" s="10">
        <v>0.10096064814814815</v>
      </c>
      <c r="K52" s="9" t="s">
        <v>196</v>
      </c>
      <c r="L52" s="9" t="str">
        <f>K52&amp;COUNTIF($K$2:$K52,K52)</f>
        <v>UNC-Chapel Hill Triathlon Club1</v>
      </c>
      <c r="M52" s="9">
        <f t="shared" si="0"/>
        <v>51</v>
      </c>
    </row>
    <row r="53" spans="1:13" x14ac:dyDescent="0.35">
      <c r="A53" s="9">
        <v>324</v>
      </c>
      <c r="B53" s="9">
        <v>653</v>
      </c>
      <c r="C53" s="9" t="s">
        <v>1033</v>
      </c>
      <c r="D53" s="9" t="s">
        <v>1094</v>
      </c>
      <c r="E53" s="12">
        <v>0.54097222222222219</v>
      </c>
      <c r="F53" s="12">
        <v>0.1388888888888889</v>
      </c>
      <c r="G53" s="10">
        <v>5.8055555555555555E-2</v>
      </c>
      <c r="H53" s="12">
        <v>4.3055555555555562E-2</v>
      </c>
      <c r="I53" s="11">
        <v>1.8520833333333335</v>
      </c>
      <c r="J53" s="10">
        <v>0.10100694444444445</v>
      </c>
      <c r="K53" s="9" t="s">
        <v>1089</v>
      </c>
      <c r="L53" s="9" t="str">
        <f>K53&amp;COUNTIF($K$2:$K53,K53)</f>
        <v>North Carolina State University2</v>
      </c>
      <c r="M53" s="9">
        <f t="shared" si="0"/>
        <v>52</v>
      </c>
    </row>
    <row r="54" spans="1:13" x14ac:dyDescent="0.35">
      <c r="A54" s="9">
        <v>326</v>
      </c>
      <c r="B54" s="9">
        <v>645</v>
      </c>
      <c r="C54" s="9" t="s">
        <v>1032</v>
      </c>
      <c r="D54" s="9" t="s">
        <v>1094</v>
      </c>
      <c r="E54" s="12">
        <v>0.50138888888888888</v>
      </c>
      <c r="F54" s="12">
        <v>0.10902777777777778</v>
      </c>
      <c r="G54" s="10">
        <v>5.7800925925925929E-2</v>
      </c>
      <c r="H54" s="12">
        <v>3.4722222222222224E-2</v>
      </c>
      <c r="I54" s="11">
        <v>1.9493055555555554</v>
      </c>
      <c r="J54" s="10">
        <v>0.10107638888888888</v>
      </c>
      <c r="K54" s="9" t="s">
        <v>28</v>
      </c>
      <c r="L54" s="9" t="str">
        <f>K54&amp;COUNTIF($K$2:$K54,K54)</f>
        <v>United States Naval Academy Triathlon Team5</v>
      </c>
      <c r="M54" s="9">
        <f t="shared" si="0"/>
        <v>53</v>
      </c>
    </row>
    <row r="55" spans="1:13" x14ac:dyDescent="0.35">
      <c r="A55" s="9">
        <v>335</v>
      </c>
      <c r="B55" s="9">
        <v>646</v>
      </c>
      <c r="C55" s="9" t="s">
        <v>1031</v>
      </c>
      <c r="D55" s="9" t="s">
        <v>1094</v>
      </c>
      <c r="E55" s="12">
        <v>0.53819444444444442</v>
      </c>
      <c r="F55" s="12">
        <v>9.5138888888888884E-2</v>
      </c>
      <c r="G55" s="10">
        <v>5.8217592592592592E-2</v>
      </c>
      <c r="H55" s="12">
        <v>3.4027777777777775E-2</v>
      </c>
      <c r="I55" s="11">
        <v>1.9416666666666667</v>
      </c>
      <c r="J55" s="10">
        <v>0.1017361111111111</v>
      </c>
      <c r="K55" s="9" t="s">
        <v>28</v>
      </c>
      <c r="L55" s="9" t="str">
        <f>K55&amp;COUNTIF($K$2:$K55,K55)</f>
        <v>United States Naval Academy Triathlon Team6</v>
      </c>
      <c r="M55" s="9">
        <f t="shared" si="0"/>
        <v>54</v>
      </c>
    </row>
    <row r="56" spans="1:13" x14ac:dyDescent="0.35">
      <c r="A56" s="9">
        <v>336</v>
      </c>
      <c r="B56" s="9">
        <v>838</v>
      </c>
      <c r="C56" s="9" t="s">
        <v>1030</v>
      </c>
      <c r="D56" s="9" t="s">
        <v>1094</v>
      </c>
      <c r="E56" s="12">
        <v>0.61597222222222225</v>
      </c>
      <c r="F56" s="12">
        <v>0.15902777777777777</v>
      </c>
      <c r="G56" s="10">
        <v>5.9918981481481483E-2</v>
      </c>
      <c r="H56" s="12">
        <v>3.4027777777777775E-2</v>
      </c>
      <c r="I56" s="11">
        <v>1.7111111111111112</v>
      </c>
      <c r="J56" s="10">
        <v>0.10193287037037037</v>
      </c>
      <c r="K56" s="9" t="s">
        <v>20</v>
      </c>
      <c r="L56" s="9" t="str">
        <f>K56&amp;COUNTIF($K$2:$K56,K56)</f>
        <v>Liberty University2</v>
      </c>
      <c r="M56" s="9">
        <f t="shared" si="0"/>
        <v>55</v>
      </c>
    </row>
    <row r="57" spans="1:13" x14ac:dyDescent="0.35">
      <c r="A57" s="9">
        <v>338</v>
      </c>
      <c r="B57" s="9">
        <v>477</v>
      </c>
      <c r="C57" s="9" t="s">
        <v>159</v>
      </c>
      <c r="D57" s="9" t="s">
        <v>1094</v>
      </c>
      <c r="E57" s="12">
        <v>0.5625</v>
      </c>
      <c r="F57" s="12">
        <v>0.13333333333333333</v>
      </c>
      <c r="G57" s="10">
        <v>5.5949074074074075E-2</v>
      </c>
      <c r="H57" s="12">
        <v>3.7499999999999999E-2</v>
      </c>
      <c r="I57" s="11">
        <v>2.0270833333333331</v>
      </c>
      <c r="J57" s="10">
        <v>0.10199074074074073</v>
      </c>
      <c r="K57" s="9" t="s">
        <v>57</v>
      </c>
      <c r="L57" s="9" t="str">
        <f>K57&amp;COUNTIF($K$2:$K57,K57)</f>
        <v>Triclones (Iowa State University)1</v>
      </c>
      <c r="M57" s="9">
        <f t="shared" si="0"/>
        <v>56</v>
      </c>
    </row>
    <row r="58" spans="1:13" x14ac:dyDescent="0.35">
      <c r="A58" s="9">
        <v>342</v>
      </c>
      <c r="B58" s="9">
        <v>703</v>
      </c>
      <c r="C58" s="9" t="s">
        <v>189</v>
      </c>
      <c r="D58" s="9" t="s">
        <v>1094</v>
      </c>
      <c r="E58" s="12">
        <v>0.49791666666666662</v>
      </c>
      <c r="F58" s="12">
        <v>0.16458333333333333</v>
      </c>
      <c r="G58" s="10">
        <v>5.8078703703703709E-2</v>
      </c>
      <c r="H58" s="12">
        <v>8.5416666666666655E-2</v>
      </c>
      <c r="I58" s="11">
        <v>1.9104166666666667</v>
      </c>
      <c r="J58" s="10">
        <v>0.10239583333333334</v>
      </c>
      <c r="K58" s="9" t="s">
        <v>133</v>
      </c>
      <c r="L58" s="9" t="str">
        <f>K58&amp;COUNTIF($K$2:$K58,K58)</f>
        <v>University of Miami Tri Canes1</v>
      </c>
      <c r="M58" s="9">
        <f t="shared" si="0"/>
        <v>57</v>
      </c>
    </row>
    <row r="59" spans="1:13" x14ac:dyDescent="0.35">
      <c r="A59" s="9">
        <v>343</v>
      </c>
      <c r="B59" s="9">
        <v>680</v>
      </c>
      <c r="C59" s="9" t="s">
        <v>1029</v>
      </c>
      <c r="D59" s="9" t="s">
        <v>1094</v>
      </c>
      <c r="E59" s="12">
        <v>0.56736111111111109</v>
      </c>
      <c r="F59" s="12">
        <v>0.10208333333333335</v>
      </c>
      <c r="G59" s="10">
        <v>5.6724537037037039E-2</v>
      </c>
      <c r="H59" s="12">
        <v>5.5555555555555552E-2</v>
      </c>
      <c r="I59" s="11">
        <v>2.0166666666666666</v>
      </c>
      <c r="J59" s="10">
        <v>0.1024537037037037</v>
      </c>
      <c r="K59" s="9" t="s">
        <v>100</v>
      </c>
      <c r="L59" s="9" t="str">
        <f>K59&amp;COUNTIF($K$2:$K59,K59)</f>
        <v>UC Davis Triathlon (University of California, Davis)3</v>
      </c>
      <c r="M59" s="9">
        <f t="shared" si="0"/>
        <v>58</v>
      </c>
    </row>
    <row r="60" spans="1:13" x14ac:dyDescent="0.35">
      <c r="A60" s="9">
        <v>344</v>
      </c>
      <c r="B60" s="9">
        <v>769</v>
      </c>
      <c r="C60" s="9" t="s">
        <v>1028</v>
      </c>
      <c r="D60" s="9" t="s">
        <v>1094</v>
      </c>
      <c r="J60" s="10">
        <v>0.10247685185185185</v>
      </c>
      <c r="K60" s="9" t="s">
        <v>100</v>
      </c>
      <c r="L60" s="9" t="str">
        <f>K60&amp;COUNTIF($K$2:$K60,K60)</f>
        <v>UC Davis Triathlon (University of California, Davis)4</v>
      </c>
      <c r="M60" s="9">
        <f t="shared" si="0"/>
        <v>59</v>
      </c>
    </row>
    <row r="61" spans="1:13" x14ac:dyDescent="0.35">
      <c r="A61" s="9">
        <v>347</v>
      </c>
      <c r="B61" s="9">
        <v>679</v>
      </c>
      <c r="C61" s="9" t="s">
        <v>1027</v>
      </c>
      <c r="D61" s="9" t="s">
        <v>1094</v>
      </c>
      <c r="E61" s="12">
        <v>0.51388888888888895</v>
      </c>
      <c r="F61" s="12">
        <v>9.930555555555555E-2</v>
      </c>
      <c r="G61" s="10">
        <v>5.9421296296296298E-2</v>
      </c>
      <c r="H61" s="12">
        <v>3.6111111111111115E-2</v>
      </c>
      <c r="I61" s="11">
        <v>1.9465277777777779</v>
      </c>
      <c r="J61" s="10">
        <v>0.10270833333333333</v>
      </c>
      <c r="K61" s="9" t="s">
        <v>100</v>
      </c>
      <c r="L61" s="9" t="str">
        <f>K61&amp;COUNTIF($K$2:$K61,K61)</f>
        <v>UC Davis Triathlon (University of California, Davis)5</v>
      </c>
      <c r="M61" s="9">
        <f t="shared" si="0"/>
        <v>60</v>
      </c>
    </row>
    <row r="62" spans="1:13" x14ac:dyDescent="0.35">
      <c r="A62" s="9">
        <v>348</v>
      </c>
      <c r="B62" s="9">
        <v>933</v>
      </c>
      <c r="C62" s="9" t="s">
        <v>198</v>
      </c>
      <c r="D62" s="9" t="s">
        <v>1094</v>
      </c>
      <c r="E62" s="12">
        <v>0.54166666666666663</v>
      </c>
      <c r="F62" s="12">
        <v>9.7916666666666666E-2</v>
      </c>
      <c r="G62" s="10">
        <v>5.9768518518518519E-2</v>
      </c>
      <c r="H62" s="12">
        <v>4.3750000000000004E-2</v>
      </c>
      <c r="I62" s="11">
        <v>1.9000000000000001</v>
      </c>
      <c r="J62" s="10">
        <v>0.10284722222222221</v>
      </c>
      <c r="K62" s="9" t="s">
        <v>196</v>
      </c>
      <c r="L62" s="9" t="str">
        <f>K62&amp;COUNTIF($K$2:$K62,K62)</f>
        <v>UNC-Chapel Hill Triathlon Club2</v>
      </c>
      <c r="M62" s="9">
        <f t="shared" si="0"/>
        <v>61</v>
      </c>
    </row>
    <row r="63" spans="1:13" x14ac:dyDescent="0.35">
      <c r="A63" s="9">
        <v>349</v>
      </c>
      <c r="B63" s="9">
        <v>613</v>
      </c>
      <c r="C63" s="9" t="s">
        <v>181</v>
      </c>
      <c r="D63" s="9" t="s">
        <v>1094</v>
      </c>
      <c r="E63" s="12">
        <v>0.4694444444444445</v>
      </c>
      <c r="F63" s="12">
        <v>9.0972222222222218E-2</v>
      </c>
      <c r="G63" s="10">
        <v>6.0775462962962962E-2</v>
      </c>
      <c r="H63" s="12">
        <v>3.2638888888888891E-2</v>
      </c>
      <c r="I63" s="11">
        <v>1.9298611111111112</v>
      </c>
      <c r="J63" s="10">
        <v>0.10284722222222221</v>
      </c>
      <c r="K63" s="9" t="s">
        <v>54</v>
      </c>
      <c r="L63" s="9" t="str">
        <f>K63&amp;COUNTIF($K$2:$K63,K63)</f>
        <v>West Point Triathlon Club (United States Military Academy at West Point)4</v>
      </c>
      <c r="M63" s="9">
        <f t="shared" si="0"/>
        <v>62</v>
      </c>
    </row>
    <row r="64" spans="1:13" x14ac:dyDescent="0.35">
      <c r="A64" s="9">
        <v>353</v>
      </c>
      <c r="B64" s="9">
        <v>627</v>
      </c>
      <c r="C64" s="9" t="s">
        <v>179</v>
      </c>
      <c r="D64" s="9" t="s">
        <v>1094</v>
      </c>
      <c r="E64" s="12">
        <v>0.55486111111111114</v>
      </c>
      <c r="F64" s="12">
        <v>9.9999999999999992E-2</v>
      </c>
      <c r="G64" s="10">
        <v>6.0891203703703704E-2</v>
      </c>
      <c r="H64" s="12">
        <v>3.888888888888889E-2</v>
      </c>
      <c r="I64" s="11">
        <v>1.8381944444444445</v>
      </c>
      <c r="J64" s="10">
        <v>0.10311342592592593</v>
      </c>
      <c r="K64" s="9" t="s">
        <v>15</v>
      </c>
      <c r="L64" s="9" t="str">
        <f>K64&amp;COUNTIF($K$2:$K64,K64)</f>
        <v>Colorado State University Triathlon Club2</v>
      </c>
      <c r="M64" s="9">
        <f t="shared" si="0"/>
        <v>63</v>
      </c>
    </row>
    <row r="65" spans="1:13" x14ac:dyDescent="0.35">
      <c r="A65" s="9">
        <v>359</v>
      </c>
      <c r="B65" s="9">
        <v>601</v>
      </c>
      <c r="C65" s="9" t="s">
        <v>142</v>
      </c>
      <c r="D65" s="9" t="s">
        <v>1094</v>
      </c>
      <c r="E65" s="12">
        <v>0.60833333333333328</v>
      </c>
      <c r="F65" s="12">
        <v>0.1013888888888889</v>
      </c>
      <c r="G65" s="10">
        <v>5.9085648148148151E-2</v>
      </c>
      <c r="H65" s="12">
        <v>5.1388888888888894E-2</v>
      </c>
      <c r="I65" s="11">
        <v>1.8888888888888891</v>
      </c>
      <c r="J65" s="10">
        <v>0.10326388888888889</v>
      </c>
      <c r="K65" s="9" t="s">
        <v>103</v>
      </c>
      <c r="L65" s="9" t="str">
        <f>K65&amp;COUNTIF($K$2:$K65,K65)</f>
        <v>United States Air Force Academy Triathlon team1</v>
      </c>
      <c r="M65" s="9">
        <f t="shared" si="0"/>
        <v>64</v>
      </c>
    </row>
    <row r="66" spans="1:13" x14ac:dyDescent="0.35">
      <c r="A66" s="9">
        <v>367</v>
      </c>
      <c r="B66" s="9">
        <v>722</v>
      </c>
      <c r="C66" s="9" t="s">
        <v>1026</v>
      </c>
      <c r="D66" s="9" t="s">
        <v>1094</v>
      </c>
      <c r="E66" s="12">
        <v>0.61944444444444446</v>
      </c>
      <c r="F66" s="12">
        <v>0.11041666666666666</v>
      </c>
      <c r="G66" s="10">
        <v>5.9363425925925924E-2</v>
      </c>
      <c r="H66" s="12">
        <v>4.3055555555555562E-2</v>
      </c>
      <c r="I66" s="11">
        <v>1.8729166666666668</v>
      </c>
      <c r="J66" s="10">
        <v>0.1034837962962963</v>
      </c>
      <c r="K66" s="9" t="s">
        <v>51</v>
      </c>
      <c r="L66" s="9" t="str">
        <f>K66&amp;COUNTIF($K$2:$K66,K66)</f>
        <v>Cal Poly Triathlon Team4</v>
      </c>
      <c r="M66" s="9">
        <f t="shared" si="0"/>
        <v>65</v>
      </c>
    </row>
    <row r="67" spans="1:13" x14ac:dyDescent="0.35">
      <c r="A67" s="9">
        <v>368</v>
      </c>
      <c r="B67" s="9">
        <v>610</v>
      </c>
      <c r="C67" s="9" t="s">
        <v>1025</v>
      </c>
      <c r="D67" s="9" t="s">
        <v>1094</v>
      </c>
      <c r="E67" s="12">
        <v>0.54305555555555551</v>
      </c>
      <c r="F67" s="12">
        <v>9.9999999999999992E-2</v>
      </c>
      <c r="G67" s="10">
        <v>5.769675925925926E-2</v>
      </c>
      <c r="H67" s="12">
        <v>4.6527777777777779E-2</v>
      </c>
      <c r="I67" s="11">
        <v>2.0659722222222223</v>
      </c>
      <c r="J67" s="10">
        <v>0.10365740740740741</v>
      </c>
      <c r="K67" s="9" t="s">
        <v>54</v>
      </c>
      <c r="L67" s="9" t="str">
        <f>K67&amp;COUNTIF($K$2:$K67,K67)</f>
        <v>West Point Triathlon Club (United States Military Academy at West Point)5</v>
      </c>
      <c r="M67" s="9">
        <f t="shared" si="0"/>
        <v>66</v>
      </c>
    </row>
    <row r="68" spans="1:13" x14ac:dyDescent="0.35">
      <c r="A68" s="9">
        <v>370</v>
      </c>
      <c r="B68" s="9">
        <v>669</v>
      </c>
      <c r="C68" s="9" t="s">
        <v>139</v>
      </c>
      <c r="D68" s="9" t="s">
        <v>1094</v>
      </c>
      <c r="E68" s="12">
        <v>0.64722222222222225</v>
      </c>
      <c r="F68" s="12">
        <v>0.12152777777777778</v>
      </c>
      <c r="G68" s="10">
        <v>5.9537037037037034E-2</v>
      </c>
      <c r="H68" s="12">
        <v>4.3750000000000004E-2</v>
      </c>
      <c r="I68" s="11">
        <v>1.8340277777777778</v>
      </c>
      <c r="J68" s="10">
        <v>0.10368055555555555</v>
      </c>
      <c r="K68" s="9" t="s">
        <v>138</v>
      </c>
      <c r="L68" s="9" t="str">
        <f>K68&amp;COUNTIF($K$2:$K68,K68)</f>
        <v>Texas State University Triathlon Club1</v>
      </c>
      <c r="M68" s="9">
        <f t="shared" ref="M68:M131" si="1">M67+1</f>
        <v>67</v>
      </c>
    </row>
    <row r="69" spans="1:13" x14ac:dyDescent="0.35">
      <c r="A69" s="9">
        <v>372</v>
      </c>
      <c r="B69" s="9">
        <v>607</v>
      </c>
      <c r="C69" s="9" t="s">
        <v>167</v>
      </c>
      <c r="D69" s="9" t="s">
        <v>1094</v>
      </c>
      <c r="E69" s="12">
        <v>0.57430555555555551</v>
      </c>
      <c r="F69" s="12">
        <v>0.1111111111111111</v>
      </c>
      <c r="G69" s="10">
        <v>5.6423611111111112E-2</v>
      </c>
      <c r="H69" s="12">
        <v>4.7916666666666663E-2</v>
      </c>
      <c r="I69" s="11">
        <v>2.1027777777777779</v>
      </c>
      <c r="J69" s="10">
        <v>0.1037037037037037</v>
      </c>
      <c r="K69" s="9" t="s">
        <v>45</v>
      </c>
      <c r="L69" s="9" t="str">
        <f>K69&amp;COUNTIF($K$2:$K69,K69)</f>
        <v>TriCats (University of Arizona)3</v>
      </c>
      <c r="M69" s="9">
        <f t="shared" si="1"/>
        <v>68</v>
      </c>
    </row>
    <row r="70" spans="1:13" x14ac:dyDescent="0.35">
      <c r="A70" s="9">
        <v>374</v>
      </c>
      <c r="B70" s="9">
        <v>778</v>
      </c>
      <c r="C70" s="9" t="s">
        <v>1024</v>
      </c>
      <c r="D70" s="9" t="s">
        <v>1094</v>
      </c>
      <c r="E70" s="12">
        <v>0.62847222222222221</v>
      </c>
      <c r="F70" s="12">
        <v>9.375E-2</v>
      </c>
      <c r="G70" s="10">
        <v>6.0497685185185189E-2</v>
      </c>
      <c r="H70" s="12">
        <v>3.7499999999999999E-2</v>
      </c>
      <c r="I70" s="11">
        <v>1.8458333333333332</v>
      </c>
      <c r="J70" s="10">
        <v>0.10394675925925927</v>
      </c>
      <c r="K70" s="9" t="s">
        <v>7</v>
      </c>
      <c r="L70" s="9" t="str">
        <f>K70&amp;COUNTIF($K$2:$K70,K70)</f>
        <v>CU Triathlon Team (University of Colorado, Boulder)9</v>
      </c>
      <c r="M70" s="9">
        <f t="shared" si="1"/>
        <v>69</v>
      </c>
    </row>
    <row r="71" spans="1:13" x14ac:dyDescent="0.35">
      <c r="A71" s="9">
        <v>381</v>
      </c>
      <c r="B71" s="9">
        <v>885</v>
      </c>
      <c r="C71" s="9" t="s">
        <v>1022</v>
      </c>
      <c r="D71" s="9" t="s">
        <v>1094</v>
      </c>
      <c r="E71" s="12">
        <v>0.64097222222222217</v>
      </c>
      <c r="F71" s="12">
        <v>0.10208333333333335</v>
      </c>
      <c r="G71" s="10">
        <v>5.9895833333333336E-2</v>
      </c>
      <c r="H71" s="12">
        <v>5.8333333333333327E-2</v>
      </c>
      <c r="I71" s="11">
        <v>1.8819444444444444</v>
      </c>
      <c r="J71" s="10">
        <v>0.10464120370370371</v>
      </c>
      <c r="K71" s="9" t="s">
        <v>1021</v>
      </c>
      <c r="L71" s="9" t="str">
        <f>K71&amp;COUNTIF($K$2:$K71,K71)</f>
        <v>University of Missouri Columbia1</v>
      </c>
      <c r="M71" s="9">
        <f t="shared" si="1"/>
        <v>70</v>
      </c>
    </row>
    <row r="72" spans="1:13" x14ac:dyDescent="0.35">
      <c r="A72" s="9">
        <v>382</v>
      </c>
      <c r="B72" s="9">
        <v>676</v>
      </c>
      <c r="C72" s="9" t="s">
        <v>1020</v>
      </c>
      <c r="D72" s="9" t="s">
        <v>1094</v>
      </c>
      <c r="E72" s="12">
        <v>0.55833333333333335</v>
      </c>
      <c r="F72" s="12">
        <v>0.1125</v>
      </c>
      <c r="G72" s="10">
        <v>6.2465277777777772E-2</v>
      </c>
      <c r="H72" s="12">
        <v>4.9999999999999996E-2</v>
      </c>
      <c r="I72" s="11">
        <v>1.8104166666666668</v>
      </c>
      <c r="J72" s="10">
        <v>0.10469907407407408</v>
      </c>
      <c r="K72" s="9" t="s">
        <v>25</v>
      </c>
      <c r="L72" s="9" t="str">
        <f>K72&amp;COUNTIF($K$2:$K72,K72)</f>
        <v>Cal Triathlon (University of California, Berkeley)8</v>
      </c>
      <c r="M72" s="9">
        <f t="shared" si="1"/>
        <v>71</v>
      </c>
    </row>
    <row r="73" spans="1:13" x14ac:dyDescent="0.35">
      <c r="A73" s="9">
        <v>383</v>
      </c>
      <c r="B73" s="9">
        <v>727</v>
      </c>
      <c r="C73" s="9" t="s">
        <v>1019</v>
      </c>
      <c r="D73" s="9" t="s">
        <v>1094</v>
      </c>
      <c r="E73" s="12">
        <v>0.63402777777777775</v>
      </c>
      <c r="F73" s="12">
        <v>0.12222222222222223</v>
      </c>
      <c r="G73" s="10">
        <v>6.1354166666666675E-2</v>
      </c>
      <c r="H73" s="12">
        <v>6.3888888888888884E-2</v>
      </c>
      <c r="I73" s="11">
        <v>1.778472222222222</v>
      </c>
      <c r="J73" s="10">
        <v>0.10469907407407408</v>
      </c>
      <c r="K73" s="9" t="s">
        <v>143</v>
      </c>
      <c r="L73" s="9" t="str">
        <f>K73&amp;COUNTIF($K$2:$K73,K73)</f>
        <v>United States Coast Guard Academy1</v>
      </c>
      <c r="M73" s="9">
        <f t="shared" si="1"/>
        <v>72</v>
      </c>
    </row>
    <row r="74" spans="1:13" x14ac:dyDescent="0.35">
      <c r="A74" s="9">
        <v>384</v>
      </c>
      <c r="B74" s="9">
        <v>763</v>
      </c>
      <c r="C74" s="9" t="s">
        <v>1018</v>
      </c>
      <c r="D74" s="9" t="s">
        <v>1094</v>
      </c>
      <c r="E74" s="12">
        <v>0.70277777777777783</v>
      </c>
      <c r="F74" s="12">
        <v>0.10902777777777778</v>
      </c>
      <c r="G74" s="10">
        <v>5.8344907407407408E-2</v>
      </c>
      <c r="H74" s="12">
        <v>4.027777777777778E-2</v>
      </c>
      <c r="I74" s="11">
        <v>1.9305555555555556</v>
      </c>
      <c r="J74" s="10">
        <v>0.10475694444444444</v>
      </c>
      <c r="K74" s="9" t="s">
        <v>25</v>
      </c>
      <c r="L74" s="9" t="str">
        <f>K74&amp;COUNTIF($K$2:$K74,K74)</f>
        <v>Cal Triathlon (University of California, Berkeley)9</v>
      </c>
      <c r="M74" s="9">
        <f t="shared" si="1"/>
        <v>73</v>
      </c>
    </row>
    <row r="75" spans="1:13" x14ac:dyDescent="0.35">
      <c r="A75" s="9">
        <v>385</v>
      </c>
      <c r="B75" s="9">
        <v>785</v>
      </c>
      <c r="C75" s="9" t="s">
        <v>1017</v>
      </c>
      <c r="D75" s="9" t="s">
        <v>1094</v>
      </c>
      <c r="E75" s="12">
        <v>0.49444444444444446</v>
      </c>
      <c r="F75" s="12">
        <v>0.19166666666666665</v>
      </c>
      <c r="G75" s="10">
        <v>6.0092592592592593E-2</v>
      </c>
      <c r="H75" s="12">
        <v>6.5277777777777782E-2</v>
      </c>
      <c r="I75" s="11">
        <v>1.9312500000000001</v>
      </c>
      <c r="J75" s="10">
        <v>0.10483796296296295</v>
      </c>
      <c r="K75" s="9" t="s">
        <v>751</v>
      </c>
      <c r="L75" s="9" t="str">
        <f>K75&amp;COUNTIF($K$2:$K75,K75)</f>
        <v>Virginia Tech Triathlon Club1</v>
      </c>
      <c r="M75" s="9">
        <f t="shared" si="1"/>
        <v>74</v>
      </c>
    </row>
    <row r="76" spans="1:13" x14ac:dyDescent="0.35">
      <c r="A76" s="9">
        <v>387</v>
      </c>
      <c r="B76" s="9">
        <v>920</v>
      </c>
      <c r="C76" s="9" t="s">
        <v>169</v>
      </c>
      <c r="D76" s="9" t="s">
        <v>1094</v>
      </c>
      <c r="E76" s="12">
        <v>0.55069444444444449</v>
      </c>
      <c r="F76" s="12">
        <v>0.10902777777777778</v>
      </c>
      <c r="G76" s="10">
        <v>6.1539351851851852E-2</v>
      </c>
      <c r="H76" s="12">
        <v>3.6111111111111115E-2</v>
      </c>
      <c r="I76" s="11">
        <v>1.9152777777777779</v>
      </c>
      <c r="J76" s="10">
        <v>0.10509259259259258</v>
      </c>
      <c r="K76" s="9" t="s">
        <v>33</v>
      </c>
      <c r="L76" s="9" t="str">
        <f>K76&amp;COUNTIF($K$2:$K76,K76)</f>
        <v>UCLA Triathlon4</v>
      </c>
      <c r="M76" s="9">
        <f t="shared" si="1"/>
        <v>75</v>
      </c>
    </row>
    <row r="77" spans="1:13" x14ac:dyDescent="0.35">
      <c r="A77" s="9">
        <v>389</v>
      </c>
      <c r="B77" s="9">
        <v>930</v>
      </c>
      <c r="C77" s="9" t="s">
        <v>1016</v>
      </c>
      <c r="D77" s="9" t="s">
        <v>1094</v>
      </c>
      <c r="E77" s="12">
        <v>0.69305555555555554</v>
      </c>
      <c r="F77" s="12">
        <v>0.10694444444444444</v>
      </c>
      <c r="G77" s="10">
        <v>6.0914351851851851E-2</v>
      </c>
      <c r="H77" s="12">
        <v>4.8611111111111112E-2</v>
      </c>
      <c r="I77" s="11">
        <v>1.8048611111111112</v>
      </c>
      <c r="J77" s="10">
        <v>0.10517361111111112</v>
      </c>
      <c r="K77" s="9" t="s">
        <v>196</v>
      </c>
      <c r="L77" s="9" t="str">
        <f>K77&amp;COUNTIF($K$2:$K77,K77)</f>
        <v>UNC-Chapel Hill Triathlon Club3</v>
      </c>
      <c r="M77" s="9">
        <f t="shared" si="1"/>
        <v>76</v>
      </c>
    </row>
    <row r="78" spans="1:13" x14ac:dyDescent="0.35">
      <c r="A78" s="9">
        <v>390</v>
      </c>
      <c r="B78" s="9">
        <v>770</v>
      </c>
      <c r="C78" s="9" t="s">
        <v>1015</v>
      </c>
      <c r="D78" s="9" t="s">
        <v>1094</v>
      </c>
      <c r="E78" s="12">
        <v>0.64930555555555558</v>
      </c>
      <c r="F78" s="12">
        <v>0.10277777777777779</v>
      </c>
      <c r="G78" s="10">
        <v>6.0474537037037035E-2</v>
      </c>
      <c r="H78" s="12">
        <v>4.7222222222222221E-2</v>
      </c>
      <c r="I78" s="11">
        <v>1.8826388888888888</v>
      </c>
      <c r="J78" s="10">
        <v>0.10519675925925925</v>
      </c>
      <c r="K78" s="9" t="s">
        <v>100</v>
      </c>
      <c r="L78" s="9" t="str">
        <f>K78&amp;COUNTIF($K$2:$K78,K78)</f>
        <v>UC Davis Triathlon (University of California, Davis)6</v>
      </c>
      <c r="M78" s="9">
        <f t="shared" si="1"/>
        <v>77</v>
      </c>
    </row>
    <row r="79" spans="1:13" x14ac:dyDescent="0.35">
      <c r="A79" s="9">
        <v>391</v>
      </c>
      <c r="B79" s="9">
        <v>967</v>
      </c>
      <c r="C79" s="9" t="s">
        <v>1014</v>
      </c>
      <c r="D79" s="9" t="s">
        <v>1094</v>
      </c>
      <c r="E79" s="12">
        <v>0.60416666666666663</v>
      </c>
      <c r="F79" s="12">
        <v>0.23124999999999998</v>
      </c>
      <c r="G79" s="10">
        <v>5.8101851851851849E-2</v>
      </c>
      <c r="H79" s="12">
        <v>4.7222222222222221E-2</v>
      </c>
      <c r="I79" s="11">
        <v>1.9423611111111112</v>
      </c>
      <c r="J79" s="10">
        <v>0.1052199074074074</v>
      </c>
      <c r="K79" s="9" t="s">
        <v>751</v>
      </c>
      <c r="L79" s="9" t="str">
        <f>K79&amp;COUNTIF($K$2:$K79,K79)</f>
        <v>Virginia Tech Triathlon Club2</v>
      </c>
      <c r="M79" s="9">
        <f t="shared" si="1"/>
        <v>78</v>
      </c>
    </row>
    <row r="80" spans="1:13" x14ac:dyDescent="0.35">
      <c r="A80" s="9">
        <v>392</v>
      </c>
      <c r="B80" s="9">
        <v>728</v>
      </c>
      <c r="C80" s="9" t="s">
        <v>1013</v>
      </c>
      <c r="D80" s="9" t="s">
        <v>1094</v>
      </c>
      <c r="E80" s="12">
        <v>0.85069444444444453</v>
      </c>
      <c r="F80" s="12">
        <v>0.17222222222222225</v>
      </c>
      <c r="G80" s="10">
        <v>6.0937499999999999E-2</v>
      </c>
      <c r="H80" s="12">
        <v>6.25E-2</v>
      </c>
      <c r="I80" s="11">
        <v>1.5847222222222221</v>
      </c>
      <c r="J80" s="10">
        <v>0.10546296296296297</v>
      </c>
      <c r="K80" s="9" t="s">
        <v>15</v>
      </c>
      <c r="L80" s="9" t="str">
        <f>K80&amp;COUNTIF($K$2:$K80,K80)</f>
        <v>Colorado State University Triathlon Club3</v>
      </c>
      <c r="M80" s="9">
        <f t="shared" si="1"/>
        <v>79</v>
      </c>
    </row>
    <row r="81" spans="1:13" x14ac:dyDescent="0.35">
      <c r="A81" s="9">
        <v>393</v>
      </c>
      <c r="B81" s="9">
        <v>752</v>
      </c>
      <c r="C81" s="9" t="s">
        <v>1012</v>
      </c>
      <c r="D81" s="9" t="s">
        <v>1094</v>
      </c>
      <c r="E81" s="12">
        <v>0.58680555555555558</v>
      </c>
      <c r="F81" s="12">
        <v>0.14027777777777778</v>
      </c>
      <c r="G81" s="10">
        <v>5.9398148148148144E-2</v>
      </c>
      <c r="H81" s="12">
        <v>4.7222222222222221E-2</v>
      </c>
      <c r="I81" s="11">
        <v>1.9881944444444446</v>
      </c>
      <c r="J81" s="10">
        <v>0.10547453703703703</v>
      </c>
      <c r="K81" s="9" t="s">
        <v>754</v>
      </c>
      <c r="L81" s="9" t="str">
        <f>K81&amp;COUNTIF($K$2:$K81,K81)</f>
        <v>Northwestern1</v>
      </c>
      <c r="M81" s="9">
        <f t="shared" si="1"/>
        <v>80</v>
      </c>
    </row>
    <row r="82" spans="1:13" x14ac:dyDescent="0.35">
      <c r="A82" s="9">
        <v>396</v>
      </c>
      <c r="B82" s="9">
        <v>635</v>
      </c>
      <c r="C82" s="9" t="s">
        <v>148</v>
      </c>
      <c r="D82" s="9" t="s">
        <v>1094</v>
      </c>
      <c r="E82" s="12">
        <v>0.56597222222222221</v>
      </c>
      <c r="F82" s="12">
        <v>0.24930555555555556</v>
      </c>
      <c r="G82" s="10">
        <v>6.128472222222222E-2</v>
      </c>
      <c r="H82" s="12">
        <v>4.8611111111111112E-2</v>
      </c>
      <c r="I82" s="11">
        <v>1.7930555555555554</v>
      </c>
      <c r="J82" s="10">
        <v>0.10559027777777778</v>
      </c>
      <c r="K82" s="9" t="s">
        <v>147</v>
      </c>
      <c r="L82" s="9" t="str">
        <f>K82&amp;COUNTIF($K$2:$K82,K82)</f>
        <v>Fighting Illini Triathlon (University of Illinois)1</v>
      </c>
      <c r="M82" s="9">
        <f t="shared" si="1"/>
        <v>81</v>
      </c>
    </row>
    <row r="83" spans="1:13" x14ac:dyDescent="0.35">
      <c r="A83" s="9">
        <v>403</v>
      </c>
      <c r="B83" s="9">
        <v>619</v>
      </c>
      <c r="C83" s="9" t="s">
        <v>1011</v>
      </c>
      <c r="D83" s="9" t="s">
        <v>1094</v>
      </c>
      <c r="E83" s="12">
        <v>0.53263888888888888</v>
      </c>
      <c r="F83" s="12">
        <v>0.1111111111111111</v>
      </c>
      <c r="G83" s="10">
        <v>5.8576388888888886E-2</v>
      </c>
      <c r="H83" s="12">
        <v>5.5555555555555552E-2</v>
      </c>
      <c r="I83" s="11">
        <v>2.1381944444444447</v>
      </c>
      <c r="J83" s="10">
        <v>0.10590277777777778</v>
      </c>
      <c r="K83" s="9" t="s">
        <v>51</v>
      </c>
      <c r="L83" s="9" t="str">
        <f>K83&amp;COUNTIF($K$2:$K83,K83)</f>
        <v>Cal Poly Triathlon Team5</v>
      </c>
      <c r="M83" s="9">
        <f t="shared" si="1"/>
        <v>82</v>
      </c>
    </row>
    <row r="84" spans="1:13" x14ac:dyDescent="0.35">
      <c r="A84" s="9">
        <v>404</v>
      </c>
      <c r="B84" s="9">
        <v>647</v>
      </c>
      <c r="C84" s="9" t="s">
        <v>1010</v>
      </c>
      <c r="D84" s="9" t="s">
        <v>1094</v>
      </c>
      <c r="E84" s="12">
        <v>0.5083333333333333</v>
      </c>
      <c r="F84" s="12">
        <v>0.12083333333333333</v>
      </c>
      <c r="G84" s="10">
        <v>6.2430555555555552E-2</v>
      </c>
      <c r="H84" s="12">
        <v>5.8333333333333327E-2</v>
      </c>
      <c r="I84" s="11">
        <v>1.9229166666666666</v>
      </c>
      <c r="J84" s="10">
        <v>0.10597222222222223</v>
      </c>
      <c r="K84" s="9" t="s">
        <v>28</v>
      </c>
      <c r="L84" s="9" t="str">
        <f>K84&amp;COUNTIF($K$2:$K84,K84)</f>
        <v>United States Naval Academy Triathlon Team7</v>
      </c>
      <c r="M84" s="9">
        <f t="shared" si="1"/>
        <v>83</v>
      </c>
    </row>
    <row r="85" spans="1:13" x14ac:dyDescent="0.35">
      <c r="A85" s="9">
        <v>405</v>
      </c>
      <c r="B85" s="9">
        <v>717</v>
      </c>
      <c r="C85" s="9" t="s">
        <v>1009</v>
      </c>
      <c r="D85" s="9" t="s">
        <v>1094</v>
      </c>
      <c r="E85" s="12">
        <v>0.57916666666666672</v>
      </c>
      <c r="F85" s="12">
        <v>9.7916666666666666E-2</v>
      </c>
      <c r="G85" s="10">
        <v>6.0902777777777778E-2</v>
      </c>
      <c r="H85" s="12">
        <v>5.5555555555555552E-2</v>
      </c>
      <c r="I85" s="11">
        <v>1.9770833333333335</v>
      </c>
      <c r="J85" s="10">
        <v>0.10609953703703705</v>
      </c>
      <c r="K85" s="9" t="s">
        <v>54</v>
      </c>
      <c r="L85" s="9" t="str">
        <f>K85&amp;COUNTIF($K$2:$K85,K85)</f>
        <v>West Point Triathlon Club (United States Military Academy at West Point)6</v>
      </c>
      <c r="M85" s="9">
        <f t="shared" si="1"/>
        <v>84</v>
      </c>
    </row>
    <row r="86" spans="1:13" x14ac:dyDescent="0.35">
      <c r="A86" s="9">
        <v>406</v>
      </c>
      <c r="B86" s="9">
        <v>609</v>
      </c>
      <c r="C86" s="9" t="s">
        <v>1008</v>
      </c>
      <c r="D86" s="9" t="s">
        <v>1094</v>
      </c>
      <c r="E86" s="12">
        <v>0.5493055555555556</v>
      </c>
      <c r="F86" s="12">
        <v>0.13125000000000001</v>
      </c>
      <c r="G86" s="10">
        <v>5.9606481481481483E-2</v>
      </c>
      <c r="H86" s="12">
        <v>6.0416666666666667E-2</v>
      </c>
      <c r="I86" s="11">
        <v>2.0513888888888889</v>
      </c>
      <c r="J86" s="10">
        <v>0.10618055555555556</v>
      </c>
      <c r="K86" s="9" t="s">
        <v>54</v>
      </c>
      <c r="L86" s="9" t="str">
        <f>K86&amp;COUNTIF($K$2:$K86,K86)</f>
        <v>West Point Triathlon Club (United States Military Academy at West Point)7</v>
      </c>
      <c r="M86" s="9">
        <f t="shared" si="1"/>
        <v>85</v>
      </c>
    </row>
    <row r="87" spans="1:13" x14ac:dyDescent="0.35">
      <c r="A87" s="9">
        <v>407</v>
      </c>
      <c r="B87" s="9">
        <v>621</v>
      </c>
      <c r="C87" s="9" t="s">
        <v>1007</v>
      </c>
      <c r="D87" s="9" t="s">
        <v>1094</v>
      </c>
      <c r="E87" s="12">
        <v>0.60347222222222219</v>
      </c>
      <c r="F87" s="12">
        <v>0.12638888888888888</v>
      </c>
      <c r="G87" s="10">
        <v>6.2291666666666669E-2</v>
      </c>
      <c r="H87" s="12">
        <v>4.9999999999999996E-2</v>
      </c>
      <c r="I87" s="11">
        <v>1.8527777777777779</v>
      </c>
      <c r="J87" s="10">
        <v>0.10619212962962964</v>
      </c>
      <c r="K87" s="9" t="s">
        <v>143</v>
      </c>
      <c r="L87" s="9" t="str">
        <f>K87&amp;COUNTIF($K$2:$K87,K87)</f>
        <v>United States Coast Guard Academy2</v>
      </c>
      <c r="M87" s="9">
        <f t="shared" si="1"/>
        <v>86</v>
      </c>
    </row>
    <row r="88" spans="1:13" x14ac:dyDescent="0.35">
      <c r="A88" s="9">
        <v>408</v>
      </c>
      <c r="B88" s="9">
        <v>951</v>
      </c>
      <c r="C88" s="9" t="s">
        <v>151</v>
      </c>
      <c r="D88" s="9" t="s">
        <v>1094</v>
      </c>
      <c r="E88" s="12">
        <v>0.62222222222222223</v>
      </c>
      <c r="F88" s="12">
        <v>9.9999999999999992E-2</v>
      </c>
      <c r="G88" s="10">
        <v>5.9791666666666667E-2</v>
      </c>
      <c r="H88" s="12">
        <v>3.9583333333333331E-2</v>
      </c>
      <c r="I88" s="11">
        <v>2.0201388888888889</v>
      </c>
      <c r="J88" s="10">
        <v>0.10619212962962964</v>
      </c>
      <c r="K88" s="9" t="s">
        <v>149</v>
      </c>
      <c r="L88" s="9" t="str">
        <f>K88&amp;COUNTIF($K$2:$K88,K88)</f>
        <v>USC Triathlon (University of Southern California)1</v>
      </c>
      <c r="M88" s="9">
        <f t="shared" si="1"/>
        <v>87</v>
      </c>
    </row>
    <row r="89" spans="1:13" x14ac:dyDescent="0.35">
      <c r="A89" s="9">
        <v>413</v>
      </c>
      <c r="B89" s="9">
        <v>937</v>
      </c>
      <c r="C89" s="9" t="s">
        <v>1006</v>
      </c>
      <c r="D89" s="9" t="s">
        <v>1094</v>
      </c>
      <c r="E89" s="12">
        <v>0.54513888888888895</v>
      </c>
      <c r="F89" s="12">
        <v>0.16597222222222222</v>
      </c>
      <c r="G89" s="10">
        <v>6.0960648148148146E-2</v>
      </c>
      <c r="H89" s="12">
        <v>4.9999999999999996E-2</v>
      </c>
      <c r="I89" s="11">
        <v>1.9923611111111112</v>
      </c>
      <c r="J89" s="10">
        <v>0.10688657407407408</v>
      </c>
      <c r="K89" s="9" t="s">
        <v>762</v>
      </c>
      <c r="L89" s="9" t="str">
        <f>K89&amp;COUNTIF($K$2:$K89,K89)</f>
        <v>University of Chicago Triathlon Club1</v>
      </c>
      <c r="M89" s="9">
        <f t="shared" si="1"/>
        <v>88</v>
      </c>
    </row>
    <row r="90" spans="1:13" x14ac:dyDescent="0.35">
      <c r="A90" s="9">
        <v>414</v>
      </c>
      <c r="B90" s="9">
        <v>687</v>
      </c>
      <c r="C90" s="9" t="s">
        <v>1005</v>
      </c>
      <c r="D90" s="9" t="s">
        <v>1094</v>
      </c>
      <c r="E90" s="12">
        <v>0.52430555555555558</v>
      </c>
      <c r="F90" s="12">
        <v>0.10555555555555556</v>
      </c>
      <c r="G90" s="10">
        <v>6.4837962962962958E-2</v>
      </c>
      <c r="H90" s="12">
        <v>4.2361111111111106E-2</v>
      </c>
      <c r="I90" s="11">
        <v>1.8506944444444444</v>
      </c>
      <c r="J90" s="10">
        <v>0.10690972222222223</v>
      </c>
      <c r="K90" s="9" t="s">
        <v>112</v>
      </c>
      <c r="L90" s="9" t="str">
        <f>K90&amp;COUNTIF($K$2:$K90,K90)</f>
        <v>UC San Diego Triathlon Team (University of California, San Diego)2</v>
      </c>
      <c r="M90" s="9">
        <f t="shared" si="1"/>
        <v>89</v>
      </c>
    </row>
    <row r="91" spans="1:13" x14ac:dyDescent="0.35">
      <c r="A91" s="9">
        <v>419</v>
      </c>
      <c r="B91" s="9">
        <v>745</v>
      </c>
      <c r="C91" s="9" t="s">
        <v>1004</v>
      </c>
      <c r="D91" s="9" t="s">
        <v>1094</v>
      </c>
      <c r="E91" s="12">
        <v>0.61736111111111114</v>
      </c>
      <c r="F91" s="12">
        <v>0.22291666666666665</v>
      </c>
      <c r="G91" s="10">
        <v>6.2881944444444449E-2</v>
      </c>
      <c r="H91" s="12">
        <v>7.6388888888888895E-2</v>
      </c>
      <c r="I91" s="11">
        <v>1.7486111111111111</v>
      </c>
      <c r="J91" s="10">
        <v>0.10732638888888889</v>
      </c>
      <c r="K91" s="9" t="s">
        <v>60</v>
      </c>
      <c r="L91" s="9" t="str">
        <f>K91&amp;COUNTIF($K$2:$K91,K91)</f>
        <v>Minnesota Triathlon1</v>
      </c>
      <c r="M91" s="9">
        <f t="shared" si="1"/>
        <v>90</v>
      </c>
    </row>
    <row r="92" spans="1:13" x14ac:dyDescent="0.35">
      <c r="A92" s="9">
        <v>420</v>
      </c>
      <c r="B92" s="9">
        <v>668</v>
      </c>
      <c r="C92" s="9" t="s">
        <v>191</v>
      </c>
      <c r="D92" s="9" t="s">
        <v>1094</v>
      </c>
      <c r="E92" s="12">
        <v>0.55972222222222223</v>
      </c>
      <c r="F92" s="12">
        <v>0.1986111111111111</v>
      </c>
      <c r="G92" s="10">
        <v>6.4652777777777781E-2</v>
      </c>
      <c r="H92" s="12">
        <v>6.25E-2</v>
      </c>
      <c r="I92" s="11">
        <v>1.7402777777777778</v>
      </c>
      <c r="J92" s="10">
        <v>0.10736111111111112</v>
      </c>
      <c r="K92" s="9" t="s">
        <v>106</v>
      </c>
      <c r="L92" s="9" t="str">
        <f>K92&amp;COUNTIF($K$2:$K92,K92)</f>
        <v>Texas A&amp;M Triathlon Team1</v>
      </c>
      <c r="M92" s="9">
        <f t="shared" si="1"/>
        <v>91</v>
      </c>
    </row>
    <row r="93" spans="1:13" x14ac:dyDescent="0.35">
      <c r="A93" s="9">
        <v>422</v>
      </c>
      <c r="B93" s="9">
        <v>694</v>
      </c>
      <c r="C93" s="9" t="s">
        <v>1003</v>
      </c>
      <c r="D93" s="9" t="s">
        <v>1094</v>
      </c>
      <c r="E93" s="12">
        <v>0.54791666666666672</v>
      </c>
      <c r="F93" s="12">
        <v>0.11527777777777777</v>
      </c>
      <c r="G93" s="10">
        <v>5.9375000000000004E-2</v>
      </c>
      <c r="H93" s="12">
        <v>5.2083333333333336E-2</v>
      </c>
      <c r="I93" s="11">
        <v>2.1715277777777779</v>
      </c>
      <c r="J93" s="10">
        <v>0.1075</v>
      </c>
      <c r="K93" s="9" t="s">
        <v>7</v>
      </c>
      <c r="L93" s="9" t="str">
        <f>K93&amp;COUNTIF($K$2:$K93,K93)</f>
        <v>CU Triathlon Team (University of Colorado, Boulder)10</v>
      </c>
      <c r="M93" s="9">
        <f t="shared" si="1"/>
        <v>92</v>
      </c>
    </row>
    <row r="94" spans="1:13" x14ac:dyDescent="0.35">
      <c r="A94" s="9">
        <v>423</v>
      </c>
      <c r="B94" s="9">
        <v>918</v>
      </c>
      <c r="C94" s="9" t="s">
        <v>1002</v>
      </c>
      <c r="D94" s="9" t="s">
        <v>1094</v>
      </c>
      <c r="E94" s="12">
        <v>0.53472222222222221</v>
      </c>
      <c r="F94" s="12">
        <v>0.11527777777777777</v>
      </c>
      <c r="G94" s="10">
        <v>6.1215277777777778E-2</v>
      </c>
      <c r="H94" s="12">
        <v>3.9583333333333331E-2</v>
      </c>
      <c r="I94" s="11">
        <v>2.0958333333333332</v>
      </c>
      <c r="J94" s="10">
        <v>0.10767361111111111</v>
      </c>
      <c r="K94" s="9" t="s">
        <v>33</v>
      </c>
      <c r="L94" s="9" t="str">
        <f>K94&amp;COUNTIF($K$2:$K94,K94)</f>
        <v>UCLA Triathlon5</v>
      </c>
      <c r="M94" s="9">
        <f t="shared" si="1"/>
        <v>93</v>
      </c>
    </row>
    <row r="95" spans="1:13" x14ac:dyDescent="0.35">
      <c r="A95" s="9">
        <v>424</v>
      </c>
      <c r="B95" s="9">
        <v>914</v>
      </c>
      <c r="C95" s="9" t="s">
        <v>1001</v>
      </c>
      <c r="D95" s="9" t="s">
        <v>1094</v>
      </c>
      <c r="E95" s="12">
        <v>0.65625</v>
      </c>
      <c r="F95" s="12">
        <v>0.10972222222222222</v>
      </c>
      <c r="G95" s="10">
        <v>6.4375000000000002E-2</v>
      </c>
      <c r="H95" s="12">
        <v>4.4444444444444446E-2</v>
      </c>
      <c r="I95" s="11">
        <v>1.7861111111111112</v>
      </c>
      <c r="J95" s="10">
        <v>0.10768518518518518</v>
      </c>
      <c r="K95" s="9" t="s">
        <v>100</v>
      </c>
      <c r="L95" s="9" t="str">
        <f>K95&amp;COUNTIF($K$2:$K95,K95)</f>
        <v>UC Davis Triathlon (University of California, Davis)7</v>
      </c>
      <c r="M95" s="9">
        <f t="shared" si="1"/>
        <v>94</v>
      </c>
    </row>
    <row r="96" spans="1:13" x14ac:dyDescent="0.35">
      <c r="A96" s="9">
        <v>426</v>
      </c>
      <c r="B96" s="9">
        <v>721</v>
      </c>
      <c r="C96" s="9" t="s">
        <v>1000</v>
      </c>
      <c r="D96" s="9" t="s">
        <v>1094</v>
      </c>
      <c r="E96" s="12">
        <v>0.55763888888888891</v>
      </c>
      <c r="F96" s="12">
        <v>0.12708333333333333</v>
      </c>
      <c r="G96" s="10">
        <v>6.1145833333333337E-2</v>
      </c>
      <c r="H96" s="12">
        <v>4.1666666666666664E-2</v>
      </c>
      <c r="I96" s="11">
        <v>2.0701388888888888</v>
      </c>
      <c r="J96" s="10">
        <v>0.10780092592592593</v>
      </c>
      <c r="K96" s="9" t="s">
        <v>51</v>
      </c>
      <c r="L96" s="9" t="str">
        <f>K96&amp;COUNTIF($K$2:$K96,K96)</f>
        <v>Cal Poly Triathlon Team6</v>
      </c>
      <c r="M96" s="9">
        <f t="shared" si="1"/>
        <v>95</v>
      </c>
    </row>
    <row r="97" spans="1:13" x14ac:dyDescent="0.35">
      <c r="A97" s="9">
        <v>428</v>
      </c>
      <c r="B97" s="9">
        <v>623</v>
      </c>
      <c r="C97" s="9" t="s">
        <v>999</v>
      </c>
      <c r="D97" s="9" t="s">
        <v>1094</v>
      </c>
      <c r="J97" s="10">
        <v>0.10787037037037038</v>
      </c>
      <c r="K97" s="9" t="s">
        <v>15</v>
      </c>
      <c r="L97" s="9" t="str">
        <f>K97&amp;COUNTIF($K$2:$K97,K97)</f>
        <v>Colorado State University Triathlon Club4</v>
      </c>
      <c r="M97" s="9">
        <f t="shared" si="1"/>
        <v>96</v>
      </c>
    </row>
    <row r="98" spans="1:13" x14ac:dyDescent="0.35">
      <c r="A98" s="9">
        <v>429</v>
      </c>
      <c r="B98" s="9">
        <v>629</v>
      </c>
      <c r="C98" s="9" t="s">
        <v>998</v>
      </c>
      <c r="D98" s="9" t="s">
        <v>1094</v>
      </c>
      <c r="E98" s="12">
        <v>0.6381944444444444</v>
      </c>
      <c r="F98" s="12">
        <v>0.12708333333333333</v>
      </c>
      <c r="G98" s="10">
        <v>6.1516203703703698E-2</v>
      </c>
      <c r="H98" s="12">
        <v>7.2222222222222229E-2</v>
      </c>
      <c r="I98" s="11">
        <v>1.9513888888888891</v>
      </c>
      <c r="J98" s="10">
        <v>0.10802083333333333</v>
      </c>
      <c r="K98" s="9" t="s">
        <v>39</v>
      </c>
      <c r="L98" s="9" t="str">
        <f>K98&amp;COUNTIF($K$2:$K98,K98)</f>
        <v>Columbia University Triathlon1</v>
      </c>
      <c r="M98" s="9">
        <f t="shared" si="1"/>
        <v>97</v>
      </c>
    </row>
    <row r="99" spans="1:13" x14ac:dyDescent="0.35">
      <c r="A99" s="9">
        <v>431</v>
      </c>
      <c r="B99" s="9">
        <v>772</v>
      </c>
      <c r="C99" s="9" t="s">
        <v>997</v>
      </c>
      <c r="D99" s="9" t="s">
        <v>1094</v>
      </c>
      <c r="E99" s="12">
        <v>0.59305555555555556</v>
      </c>
      <c r="F99" s="12">
        <v>0.1277777777777778</v>
      </c>
      <c r="G99" s="10">
        <v>6.4791666666666664E-2</v>
      </c>
      <c r="H99" s="12">
        <v>4.6527777777777779E-2</v>
      </c>
      <c r="I99" s="11">
        <v>1.8305555555555555</v>
      </c>
      <c r="J99" s="10">
        <v>0.10811342592592592</v>
      </c>
      <c r="K99" s="9" t="s">
        <v>89</v>
      </c>
      <c r="L99" s="9" t="str">
        <f>K99&amp;COUNTIF($K$2:$K99,K99)</f>
        <v>UCSB Triathlon Club (University of California, Santa Barbara)2</v>
      </c>
      <c r="M99" s="9">
        <f t="shared" si="1"/>
        <v>98</v>
      </c>
    </row>
    <row r="100" spans="1:13" x14ac:dyDescent="0.35">
      <c r="A100" s="9">
        <v>434</v>
      </c>
      <c r="B100" s="9">
        <v>947</v>
      </c>
      <c r="C100" s="9" t="s">
        <v>996</v>
      </c>
      <c r="D100" s="9" t="s">
        <v>1094</v>
      </c>
      <c r="E100" s="12">
        <v>0.75069444444444444</v>
      </c>
      <c r="F100" s="12">
        <v>0.21458333333333335</v>
      </c>
      <c r="G100" s="10">
        <v>5.7233796296296297E-2</v>
      </c>
      <c r="H100" s="12">
        <v>6.6666666666666666E-2</v>
      </c>
      <c r="I100" s="11">
        <v>2.0416666666666665</v>
      </c>
      <c r="J100" s="10">
        <v>0.10850694444444443</v>
      </c>
      <c r="K100" s="9" t="s">
        <v>743</v>
      </c>
      <c r="L100" s="9" t="str">
        <f>K100&amp;COUNTIF($K$2:$K100,K100)</f>
        <v>University of Wisconsin - La Crosse1</v>
      </c>
      <c r="M100" s="9">
        <f t="shared" si="1"/>
        <v>99</v>
      </c>
    </row>
    <row r="101" spans="1:13" x14ac:dyDescent="0.35">
      <c r="A101" s="9">
        <v>439</v>
      </c>
      <c r="B101" s="9">
        <v>480</v>
      </c>
      <c r="C101" s="9" t="s">
        <v>995</v>
      </c>
      <c r="D101" s="9" t="s">
        <v>1094</v>
      </c>
      <c r="E101" s="12">
        <v>0.6069444444444444</v>
      </c>
      <c r="F101" s="12">
        <v>0.25763888888888892</v>
      </c>
      <c r="G101" s="10">
        <v>6.0601851851851851E-2</v>
      </c>
      <c r="H101" s="12">
        <v>5.9027777777777783E-2</v>
      </c>
      <c r="I101" s="11">
        <v>1.9888888888888889</v>
      </c>
      <c r="J101" s="10">
        <v>0.10916666666666668</v>
      </c>
      <c r="K101" s="9" t="s">
        <v>33</v>
      </c>
      <c r="L101" s="9" t="str">
        <f>K101&amp;COUNTIF($K$2:$K101,K101)</f>
        <v>UCLA Triathlon6</v>
      </c>
      <c r="M101" s="9">
        <f t="shared" si="1"/>
        <v>100</v>
      </c>
    </row>
    <row r="102" spans="1:13" x14ac:dyDescent="0.35">
      <c r="A102" s="9">
        <v>444</v>
      </c>
      <c r="B102" s="9">
        <v>657</v>
      </c>
      <c r="C102" s="9" t="s">
        <v>165</v>
      </c>
      <c r="D102" s="9" t="s">
        <v>1094</v>
      </c>
      <c r="E102" s="12">
        <v>0.55625000000000002</v>
      </c>
      <c r="F102" s="12">
        <v>9.4444444444444442E-2</v>
      </c>
      <c r="G102" s="10">
        <v>6.1944444444444441E-2</v>
      </c>
      <c r="H102" s="12">
        <v>8.819444444444445E-2</v>
      </c>
      <c r="I102" s="11">
        <v>2.1097222222222221</v>
      </c>
      <c r="J102" s="10">
        <v>0.10945601851851851</v>
      </c>
      <c r="K102" s="9" t="s">
        <v>48</v>
      </c>
      <c r="L102" s="9" t="str">
        <f>K102&amp;COUNTIF($K$2:$K102,K102)</f>
        <v>Purdue Triathlon1</v>
      </c>
      <c r="M102" s="9">
        <f t="shared" si="1"/>
        <v>101</v>
      </c>
    </row>
    <row r="103" spans="1:13" x14ac:dyDescent="0.35">
      <c r="A103" s="9">
        <v>445</v>
      </c>
      <c r="B103" s="9">
        <v>787</v>
      </c>
      <c r="C103" s="9" t="s">
        <v>994</v>
      </c>
      <c r="D103" s="9" t="s">
        <v>1094</v>
      </c>
      <c r="E103" s="12">
        <v>0.66180555555555554</v>
      </c>
      <c r="F103" s="12">
        <v>0.19722222222222222</v>
      </c>
      <c r="G103" s="10">
        <v>6.4988425925925922E-2</v>
      </c>
      <c r="H103" s="12">
        <v>3.5416666666666666E-2</v>
      </c>
      <c r="I103" s="11">
        <v>1.7729166666666665</v>
      </c>
      <c r="J103" s="10">
        <v>0.10946759259259259</v>
      </c>
      <c r="K103" s="9" t="s">
        <v>740</v>
      </c>
      <c r="L103" s="9" t="str">
        <f>K103&amp;COUNTIF($K$2:$K103,K103)</f>
        <v>Washington University St. Louis1</v>
      </c>
      <c r="M103" s="9">
        <f t="shared" si="1"/>
        <v>102</v>
      </c>
    </row>
    <row r="104" spans="1:13" x14ac:dyDescent="0.35">
      <c r="A104" s="9">
        <v>447</v>
      </c>
      <c r="B104" s="9">
        <v>726</v>
      </c>
      <c r="C104" s="9" t="s">
        <v>993</v>
      </c>
      <c r="D104" s="9" t="s">
        <v>1094</v>
      </c>
      <c r="E104" s="12">
        <v>0.55902777777777779</v>
      </c>
      <c r="F104" s="12">
        <v>0.17083333333333331</v>
      </c>
      <c r="G104" s="10">
        <v>6.6192129629629629E-2</v>
      </c>
      <c r="H104" s="12">
        <v>3.6111111111111115E-2</v>
      </c>
      <c r="I104" s="11">
        <v>1.8368055555555556</v>
      </c>
      <c r="J104" s="10">
        <v>0.10958333333333332</v>
      </c>
      <c r="K104" s="9" t="s">
        <v>143</v>
      </c>
      <c r="L104" s="9" t="str">
        <f>K104&amp;COUNTIF($K$2:$K104,K104)</f>
        <v>United States Coast Guard Academy3</v>
      </c>
      <c r="M104" s="9">
        <f t="shared" si="1"/>
        <v>103</v>
      </c>
    </row>
    <row r="105" spans="1:13" x14ac:dyDescent="0.35">
      <c r="A105" s="9">
        <v>448</v>
      </c>
      <c r="B105" s="9">
        <v>631</v>
      </c>
      <c r="C105" s="9" t="s">
        <v>137</v>
      </c>
      <c r="D105" s="9" t="s">
        <v>1094</v>
      </c>
      <c r="E105" s="12">
        <v>0.69236111111111109</v>
      </c>
      <c r="F105" s="12">
        <v>0.17500000000000002</v>
      </c>
      <c r="I105" s="11">
        <v>1.8430555555555557</v>
      </c>
      <c r="J105" s="10">
        <v>0.10974537037037037</v>
      </c>
      <c r="K105" s="9" t="s">
        <v>109</v>
      </c>
      <c r="L105" s="9" t="str">
        <f>K105&amp;COUNTIF($K$2:$K105,K105)</f>
        <v>University of Florida Tri-Gators2</v>
      </c>
      <c r="M105" s="9">
        <f t="shared" si="1"/>
        <v>104</v>
      </c>
    </row>
    <row r="106" spans="1:13" x14ac:dyDescent="0.35">
      <c r="A106" s="9">
        <v>449</v>
      </c>
      <c r="B106" s="9">
        <v>774</v>
      </c>
      <c r="C106" s="9" t="s">
        <v>992</v>
      </c>
      <c r="D106" s="9" t="s">
        <v>1094</v>
      </c>
      <c r="E106" s="12">
        <v>0.54999999999999993</v>
      </c>
      <c r="F106" s="12">
        <v>0.10833333333333334</v>
      </c>
      <c r="G106" s="10">
        <v>6.6006944444444438E-2</v>
      </c>
      <c r="H106" s="12">
        <v>3.7499999999999999E-2</v>
      </c>
      <c r="I106" s="11">
        <v>1.9270833333333333</v>
      </c>
      <c r="J106" s="10">
        <v>0.10976851851851853</v>
      </c>
      <c r="K106" s="9" t="s">
        <v>89</v>
      </c>
      <c r="L106" s="9" t="str">
        <f>K106&amp;COUNTIF($K$2:$K106,K106)</f>
        <v>UCSB Triathlon Club (University of California, Santa Barbara)3</v>
      </c>
      <c r="M106" s="9">
        <f t="shared" si="1"/>
        <v>105</v>
      </c>
    </row>
    <row r="107" spans="1:13" x14ac:dyDescent="0.35">
      <c r="A107" s="9">
        <v>450</v>
      </c>
      <c r="B107" s="9">
        <v>654</v>
      </c>
      <c r="C107" s="9" t="s">
        <v>991</v>
      </c>
      <c r="D107" s="9" t="s">
        <v>1094</v>
      </c>
      <c r="E107" s="12">
        <v>0.50972222222222219</v>
      </c>
      <c r="F107" s="12">
        <v>0.1423611111111111</v>
      </c>
      <c r="G107" s="10">
        <v>6.1388888888888889E-2</v>
      </c>
      <c r="H107" s="12">
        <v>4.0972222222222222E-2</v>
      </c>
      <c r="I107" s="11">
        <v>2.2090277777777776</v>
      </c>
      <c r="J107" s="10">
        <v>0.10979166666666666</v>
      </c>
      <c r="K107" s="9" t="s">
        <v>754</v>
      </c>
      <c r="L107" s="9" t="str">
        <f>K107&amp;COUNTIF($K$2:$K107,K107)</f>
        <v>Northwestern2</v>
      </c>
      <c r="M107" s="9">
        <f t="shared" si="1"/>
        <v>106</v>
      </c>
    </row>
    <row r="108" spans="1:13" x14ac:dyDescent="0.35">
      <c r="A108" s="9">
        <v>452</v>
      </c>
      <c r="B108" s="9">
        <v>953</v>
      </c>
      <c r="C108" s="9" t="s">
        <v>990</v>
      </c>
      <c r="D108" s="9" t="s">
        <v>1094</v>
      </c>
      <c r="E108" s="12">
        <v>0.5625</v>
      </c>
      <c r="F108" s="12">
        <v>0.10069444444444443</v>
      </c>
      <c r="G108" s="10">
        <v>6.1296296296296293E-2</v>
      </c>
      <c r="H108" s="12">
        <v>3.5416666666666666E-2</v>
      </c>
      <c r="I108" s="11">
        <v>2.2229166666666669</v>
      </c>
      <c r="J108" s="10">
        <v>0.11002314814814813</v>
      </c>
      <c r="K108" s="9" t="s">
        <v>149</v>
      </c>
      <c r="L108" s="9" t="str">
        <f>K108&amp;COUNTIF($K$2:$K108,K108)</f>
        <v>USC Triathlon (University of Southern California)2</v>
      </c>
      <c r="M108" s="9">
        <f t="shared" si="1"/>
        <v>107</v>
      </c>
    </row>
    <row r="109" spans="1:13" x14ac:dyDescent="0.35">
      <c r="A109" s="9">
        <v>458</v>
      </c>
      <c r="B109" s="9">
        <v>962</v>
      </c>
      <c r="C109" s="9" t="s">
        <v>989</v>
      </c>
      <c r="D109" s="9" t="s">
        <v>1094</v>
      </c>
      <c r="E109" s="12">
        <v>0.64374999999999993</v>
      </c>
      <c r="F109" s="12">
        <v>0.21458333333333335</v>
      </c>
      <c r="G109" s="10">
        <v>6.0879629629629638E-2</v>
      </c>
      <c r="H109" s="12">
        <v>7.2916666666666671E-2</v>
      </c>
      <c r="I109" s="11">
        <v>2.0333333333333332</v>
      </c>
      <c r="J109" s="10">
        <v>0.11031249999999999</v>
      </c>
      <c r="K109" s="9" t="s">
        <v>972</v>
      </c>
      <c r="L109" s="9" t="str">
        <f>K109&amp;COUNTIF($K$2:$K109,K109)</f>
        <v>UVA Triathlon Club1</v>
      </c>
      <c r="M109" s="9">
        <f t="shared" si="1"/>
        <v>108</v>
      </c>
    </row>
    <row r="110" spans="1:13" x14ac:dyDescent="0.35">
      <c r="A110" s="9">
        <v>459</v>
      </c>
      <c r="B110" s="9">
        <v>656</v>
      </c>
      <c r="C110" s="9" t="s">
        <v>988</v>
      </c>
      <c r="D110" s="9" t="s">
        <v>1094</v>
      </c>
      <c r="E110" s="12">
        <v>0.7944444444444444</v>
      </c>
      <c r="F110" s="12">
        <v>0.14444444444444446</v>
      </c>
      <c r="G110" s="10">
        <v>6.159722222222222E-2</v>
      </c>
      <c r="H110" s="12">
        <v>6.7361111111111108E-2</v>
      </c>
      <c r="I110" s="11">
        <v>1.9166666666666667</v>
      </c>
      <c r="J110" s="10">
        <v>0.11034722222222222</v>
      </c>
      <c r="K110" s="9" t="s">
        <v>48</v>
      </c>
      <c r="L110" s="9" t="str">
        <f>K110&amp;COUNTIF($K$2:$K110,K110)</f>
        <v>Purdue Triathlon2</v>
      </c>
      <c r="M110" s="9">
        <f t="shared" si="1"/>
        <v>109</v>
      </c>
    </row>
    <row r="111" spans="1:13" x14ac:dyDescent="0.35">
      <c r="A111" s="9">
        <v>461</v>
      </c>
      <c r="B111" s="9">
        <v>790</v>
      </c>
      <c r="C111" s="9" t="s">
        <v>987</v>
      </c>
      <c r="D111" s="9" t="s">
        <v>1094</v>
      </c>
      <c r="E111" s="12">
        <v>0.56944444444444442</v>
      </c>
      <c r="F111" s="12">
        <v>0.14375000000000002</v>
      </c>
      <c r="G111" s="10">
        <v>6.1712962962962963E-2</v>
      </c>
      <c r="H111" s="12">
        <v>4.5138888888888888E-2</v>
      </c>
      <c r="I111" s="11">
        <v>2.161111111111111</v>
      </c>
      <c r="J111" s="10">
        <v>0.11039351851851853</v>
      </c>
      <c r="K111" s="9" t="s">
        <v>78</v>
      </c>
      <c r="L111" s="9" t="str">
        <f>K111&amp;COUNTIF($K$2:$K111,K111)</f>
        <v>Wisconsin Triathlon Team (University of Wisconsin, Madison)2</v>
      </c>
      <c r="M111" s="9">
        <f t="shared" si="1"/>
        <v>110</v>
      </c>
    </row>
    <row r="112" spans="1:13" x14ac:dyDescent="0.35">
      <c r="A112" s="9">
        <v>464</v>
      </c>
      <c r="B112" s="9">
        <v>923</v>
      </c>
      <c r="C112" s="9" t="s">
        <v>986</v>
      </c>
      <c r="D112" s="9" t="s">
        <v>1094</v>
      </c>
      <c r="E112" s="12">
        <v>0.64444444444444449</v>
      </c>
      <c r="F112" s="12">
        <v>0.13402777777777777</v>
      </c>
      <c r="G112" s="10">
        <v>6.2534722222222228E-2</v>
      </c>
      <c r="H112" s="12">
        <v>5.2777777777777778E-2</v>
      </c>
      <c r="I112" s="11">
        <v>2.0597222222222222</v>
      </c>
      <c r="J112" s="10">
        <v>0.11074074074074074</v>
      </c>
      <c r="K112" s="9" t="s">
        <v>33</v>
      </c>
      <c r="L112" s="9" t="str">
        <f>K112&amp;COUNTIF($K$2:$K112,K112)</f>
        <v>UCLA Triathlon7</v>
      </c>
      <c r="M112" s="9">
        <f t="shared" si="1"/>
        <v>111</v>
      </c>
    </row>
    <row r="113" spans="1:13" x14ac:dyDescent="0.35">
      <c r="A113" s="9">
        <v>465</v>
      </c>
      <c r="B113" s="9">
        <v>650</v>
      </c>
      <c r="C113" s="9" t="s">
        <v>985</v>
      </c>
      <c r="D113" s="9" t="s">
        <v>1094</v>
      </c>
      <c r="E113" s="12">
        <v>0.52152777777777781</v>
      </c>
      <c r="F113" s="12">
        <v>0.13819444444444443</v>
      </c>
      <c r="G113" s="10">
        <v>6.0879629629629638E-2</v>
      </c>
      <c r="H113" s="12">
        <v>4.0972222222222222E-2</v>
      </c>
      <c r="I113" s="11">
        <v>2.2888888888888888</v>
      </c>
      <c r="J113" s="10">
        <v>0.1107523148148148</v>
      </c>
      <c r="K113" s="9" t="s">
        <v>128</v>
      </c>
      <c r="L113" s="9" t="str">
        <f>K113&amp;COUNTIF($K$2:$K113,K113)</f>
        <v>Newman University1</v>
      </c>
      <c r="M113" s="9">
        <f t="shared" si="1"/>
        <v>112</v>
      </c>
    </row>
    <row r="114" spans="1:13" x14ac:dyDescent="0.35">
      <c r="A114" s="9">
        <v>466</v>
      </c>
      <c r="B114" s="9">
        <v>612</v>
      </c>
      <c r="C114" s="9" t="s">
        <v>984</v>
      </c>
      <c r="D114" s="9" t="s">
        <v>1094</v>
      </c>
      <c r="E114" s="12">
        <v>0.51874999999999993</v>
      </c>
      <c r="F114" s="12">
        <v>0.13680555555555554</v>
      </c>
      <c r="G114" s="10">
        <v>6.6817129629629629E-2</v>
      </c>
      <c r="H114" s="12">
        <v>7.3611111111111113E-2</v>
      </c>
      <c r="I114" s="11">
        <v>1.9180555555555554</v>
      </c>
      <c r="J114" s="10">
        <v>0.11097222222222221</v>
      </c>
      <c r="K114" s="9" t="s">
        <v>54</v>
      </c>
      <c r="L114" s="9" t="str">
        <f>K114&amp;COUNTIF($K$2:$K114,K114)</f>
        <v>West Point Triathlon Club (United States Military Academy at West Point)8</v>
      </c>
      <c r="M114" s="9">
        <f t="shared" si="1"/>
        <v>113</v>
      </c>
    </row>
    <row r="115" spans="1:13" x14ac:dyDescent="0.35">
      <c r="A115" s="9">
        <v>468</v>
      </c>
      <c r="B115" s="9">
        <v>748</v>
      </c>
      <c r="C115" s="9" t="s">
        <v>129</v>
      </c>
      <c r="D115" s="9" t="s">
        <v>1094</v>
      </c>
      <c r="E115" s="12">
        <v>0.65069444444444446</v>
      </c>
      <c r="F115" s="12">
        <v>0.1125</v>
      </c>
      <c r="G115" s="10">
        <v>6.1342592592592594E-2</v>
      </c>
      <c r="H115" s="12">
        <v>4.027777777777778E-2</v>
      </c>
      <c r="I115" s="11">
        <v>2.1770833333333335</v>
      </c>
      <c r="J115" s="10">
        <v>0.11105324074074074</v>
      </c>
      <c r="K115" s="9" t="s">
        <v>128</v>
      </c>
      <c r="L115" s="9" t="str">
        <f>K115&amp;COUNTIF($K$2:$K115,K115)</f>
        <v>Newman University2</v>
      </c>
      <c r="M115" s="9">
        <f t="shared" si="1"/>
        <v>114</v>
      </c>
    </row>
    <row r="116" spans="1:13" x14ac:dyDescent="0.35">
      <c r="A116" s="9">
        <v>472</v>
      </c>
      <c r="B116" s="9">
        <v>764</v>
      </c>
      <c r="C116" s="9" t="s">
        <v>983</v>
      </c>
      <c r="D116" s="9" t="s">
        <v>1094</v>
      </c>
      <c r="E116" s="12">
        <v>0.58402777777777781</v>
      </c>
      <c r="F116" s="12">
        <v>0.13402777777777777</v>
      </c>
      <c r="G116" s="10">
        <v>6.4432870370370363E-2</v>
      </c>
      <c r="H116" s="12">
        <v>8.4027777777777771E-2</v>
      </c>
      <c r="I116" s="11">
        <v>2.0013888888888887</v>
      </c>
      <c r="J116" s="10">
        <v>0.11118055555555556</v>
      </c>
      <c r="K116" s="9" t="s">
        <v>25</v>
      </c>
      <c r="L116" s="9" t="str">
        <f>K116&amp;COUNTIF($K$2:$K116,K116)</f>
        <v>Cal Triathlon (University of California, Berkeley)10</v>
      </c>
      <c r="M116" s="9">
        <f t="shared" si="1"/>
        <v>115</v>
      </c>
    </row>
    <row r="117" spans="1:13" x14ac:dyDescent="0.35">
      <c r="A117" s="9">
        <v>473</v>
      </c>
      <c r="B117" s="9">
        <v>775</v>
      </c>
      <c r="C117" s="9" t="s">
        <v>982</v>
      </c>
      <c r="D117" s="9" t="s">
        <v>1094</v>
      </c>
      <c r="E117" s="12">
        <v>0.59166666666666667</v>
      </c>
      <c r="F117" s="12">
        <v>9.7916666666666666E-2</v>
      </c>
      <c r="G117" s="10">
        <v>6.5428240740740731E-2</v>
      </c>
      <c r="H117" s="12">
        <v>5.486111111111111E-2</v>
      </c>
      <c r="I117" s="11">
        <v>1.9993055555555557</v>
      </c>
      <c r="J117" s="10">
        <v>0.11119212962962964</v>
      </c>
      <c r="K117" s="9" t="s">
        <v>7</v>
      </c>
      <c r="L117" s="9" t="str">
        <f>K117&amp;COUNTIF($K$2:$K117,K117)</f>
        <v>CU Triathlon Team (University of Colorado, Boulder)11</v>
      </c>
      <c r="M117" s="9">
        <f t="shared" si="1"/>
        <v>116</v>
      </c>
    </row>
    <row r="118" spans="1:13" x14ac:dyDescent="0.35">
      <c r="A118" s="9">
        <v>478</v>
      </c>
      <c r="B118" s="9">
        <v>989</v>
      </c>
      <c r="C118" s="9" t="s">
        <v>981</v>
      </c>
      <c r="D118" s="9" t="s">
        <v>1094</v>
      </c>
      <c r="E118" s="12">
        <v>0.56180555555555556</v>
      </c>
      <c r="F118" s="12">
        <v>0.1673611111111111</v>
      </c>
      <c r="G118" s="10">
        <v>6.4641203703703701E-2</v>
      </c>
      <c r="H118" s="12">
        <v>9.2361111111111116E-2</v>
      </c>
      <c r="I118" s="11">
        <v>1.9784722222222222</v>
      </c>
      <c r="J118" s="10">
        <v>0.11131944444444446</v>
      </c>
      <c r="K118" s="9" t="s">
        <v>980</v>
      </c>
      <c r="L118" s="9" t="str">
        <f>K118&amp;COUNTIF($K$2:$K118,K118)</f>
        <v>Yale Triathlon Club1</v>
      </c>
      <c r="M118" s="9">
        <f t="shared" si="1"/>
        <v>117</v>
      </c>
    </row>
    <row r="119" spans="1:13" x14ac:dyDescent="0.35">
      <c r="A119" s="9">
        <v>479</v>
      </c>
      <c r="B119" s="9">
        <v>863</v>
      </c>
      <c r="C119" s="9" t="s">
        <v>979</v>
      </c>
      <c r="D119" s="9" t="s">
        <v>1094</v>
      </c>
      <c r="E119" s="12">
        <v>0.6777777777777777</v>
      </c>
      <c r="F119" s="12">
        <v>0.12083333333333333</v>
      </c>
      <c r="G119" s="10">
        <v>6.1041666666666661E-2</v>
      </c>
      <c r="H119" s="12">
        <v>4.5833333333333337E-2</v>
      </c>
      <c r="I119" s="11">
        <v>2.1847222222222222</v>
      </c>
      <c r="J119" s="10">
        <v>0.11156250000000001</v>
      </c>
      <c r="K119" s="9" t="s">
        <v>65</v>
      </c>
      <c r="L119" s="9" t="str">
        <f>K119&amp;COUNTIF($K$2:$K119,K119)</f>
        <v>Northeastern University Triathlon Club2</v>
      </c>
      <c r="M119" s="9">
        <f t="shared" si="1"/>
        <v>118</v>
      </c>
    </row>
    <row r="120" spans="1:13" x14ac:dyDescent="0.35">
      <c r="A120" s="9">
        <v>482</v>
      </c>
      <c r="B120" s="9">
        <v>742</v>
      </c>
      <c r="C120" s="9" t="s">
        <v>175</v>
      </c>
      <c r="D120" s="9" t="s">
        <v>1094</v>
      </c>
      <c r="E120" s="12">
        <v>0.56805555555555554</v>
      </c>
      <c r="F120" s="12">
        <v>9.5138888888888884E-2</v>
      </c>
      <c r="G120" s="10">
        <v>5.9131944444444445E-2</v>
      </c>
      <c r="H120" s="12">
        <v>4.5138888888888888E-2</v>
      </c>
      <c r="I120" s="11">
        <v>2.4493055555555556</v>
      </c>
      <c r="J120" s="10">
        <v>0.11178240740740741</v>
      </c>
      <c r="K120" s="9" t="s">
        <v>20</v>
      </c>
      <c r="L120" s="9" t="str">
        <f>K120&amp;COUNTIF($K$2:$K120,K120)</f>
        <v>Liberty University3</v>
      </c>
      <c r="M120" s="9">
        <f t="shared" si="1"/>
        <v>119</v>
      </c>
    </row>
    <row r="121" spans="1:13" x14ac:dyDescent="0.35">
      <c r="A121" s="9">
        <v>483</v>
      </c>
      <c r="B121" s="9">
        <v>922</v>
      </c>
      <c r="C121" s="9" t="s">
        <v>978</v>
      </c>
      <c r="D121" s="9" t="s">
        <v>1094</v>
      </c>
      <c r="E121" s="12">
        <v>0.68194444444444446</v>
      </c>
      <c r="F121" s="12">
        <v>0.14305555555555557</v>
      </c>
      <c r="G121" s="10">
        <v>6.0347222222222219E-2</v>
      </c>
      <c r="H121" s="12">
        <v>6.5277777777777782E-2</v>
      </c>
      <c r="I121" s="11">
        <v>2.2027777777777779</v>
      </c>
      <c r="J121" s="10">
        <v>0.11192129629629628</v>
      </c>
      <c r="K121" s="9" t="s">
        <v>33</v>
      </c>
      <c r="L121" s="9" t="str">
        <f>K121&amp;COUNTIF($K$2:$K121,K121)</f>
        <v>UCLA Triathlon8</v>
      </c>
      <c r="M121" s="9">
        <f t="shared" si="1"/>
        <v>120</v>
      </c>
    </row>
    <row r="122" spans="1:13" x14ac:dyDescent="0.35">
      <c r="A122" s="9">
        <v>484</v>
      </c>
      <c r="B122" s="9">
        <v>883</v>
      </c>
      <c r="C122" s="9" t="s">
        <v>141</v>
      </c>
      <c r="D122" s="9" t="s">
        <v>1094</v>
      </c>
      <c r="E122" s="12">
        <v>0.68125000000000002</v>
      </c>
      <c r="F122" s="12">
        <v>0.12222222222222223</v>
      </c>
      <c r="G122" s="10">
        <v>6.3773148148148148E-2</v>
      </c>
      <c r="H122" s="12">
        <v>4.8611111111111112E-2</v>
      </c>
      <c r="I122" s="11">
        <v>2.0375000000000001</v>
      </c>
      <c r="J122" s="10">
        <v>0.11196759259259259</v>
      </c>
      <c r="K122" s="9" t="s">
        <v>36</v>
      </c>
      <c r="L122" s="9" t="str">
        <f>K122&amp;COUNTIF($K$2:$K122,K122)</f>
        <v>Duke2</v>
      </c>
      <c r="M122" s="9">
        <f t="shared" si="1"/>
        <v>121</v>
      </c>
    </row>
    <row r="123" spans="1:13" x14ac:dyDescent="0.35">
      <c r="A123" s="9">
        <v>485</v>
      </c>
      <c r="B123" s="9">
        <v>928</v>
      </c>
      <c r="C123" s="9" t="s">
        <v>977</v>
      </c>
      <c r="D123" s="9" t="s">
        <v>1094</v>
      </c>
      <c r="E123" s="12">
        <v>0.60763888888888895</v>
      </c>
      <c r="F123" s="12">
        <v>0.15555555555555556</v>
      </c>
      <c r="G123" s="10">
        <v>6.5416666666666665E-2</v>
      </c>
      <c r="H123" s="12">
        <v>5.347222222222222E-2</v>
      </c>
      <c r="I123" s="11">
        <v>1.9763888888888888</v>
      </c>
      <c r="J123" s="10">
        <v>0.1120138888888889</v>
      </c>
      <c r="K123" s="9" t="s">
        <v>89</v>
      </c>
      <c r="L123" s="9" t="str">
        <f>K123&amp;COUNTIF($K$2:$K123,K123)</f>
        <v>UCSB Triathlon Club (University of California, Santa Barbara)4</v>
      </c>
      <c r="M123" s="9">
        <f t="shared" si="1"/>
        <v>122</v>
      </c>
    </row>
    <row r="124" spans="1:13" x14ac:dyDescent="0.35">
      <c r="A124" s="9">
        <v>490</v>
      </c>
      <c r="B124" s="9">
        <v>688</v>
      </c>
      <c r="C124" s="9" t="s">
        <v>976</v>
      </c>
      <c r="D124" s="9" t="s">
        <v>1094</v>
      </c>
      <c r="E124" s="12">
        <v>0.78055555555555556</v>
      </c>
      <c r="F124" s="12">
        <v>0.10833333333333334</v>
      </c>
      <c r="G124" s="10">
        <v>6.5439814814814812E-2</v>
      </c>
      <c r="H124" s="12">
        <v>5.347222222222222E-2</v>
      </c>
      <c r="I124" s="11">
        <v>1.8680555555555556</v>
      </c>
      <c r="J124" s="10">
        <v>0.11230324074074073</v>
      </c>
      <c r="K124" s="9" t="s">
        <v>112</v>
      </c>
      <c r="L124" s="9" t="str">
        <f>K124&amp;COUNTIF($K$2:$K124,K124)</f>
        <v>UC San Diego Triathlon Team (University of California, San Diego)3</v>
      </c>
      <c r="M124" s="9">
        <f t="shared" si="1"/>
        <v>123</v>
      </c>
    </row>
    <row r="125" spans="1:13" x14ac:dyDescent="0.35">
      <c r="A125" s="9">
        <v>494</v>
      </c>
      <c r="B125" s="9">
        <v>908</v>
      </c>
      <c r="C125" s="9" t="s">
        <v>1096</v>
      </c>
      <c r="D125" s="9" t="s">
        <v>1094</v>
      </c>
      <c r="J125" s="10">
        <v>0.11270833333333334</v>
      </c>
      <c r="K125" s="9" t="s">
        <v>1095</v>
      </c>
      <c r="L125" s="9" t="str">
        <f>K125&amp;COUNTIF($K$2:$K125,K125)</f>
        <v>Triathlon Team of Marquette (Marquette University)1</v>
      </c>
      <c r="M125" s="9">
        <f t="shared" si="1"/>
        <v>124</v>
      </c>
    </row>
    <row r="126" spans="1:13" x14ac:dyDescent="0.35">
      <c r="A126" s="9">
        <v>499</v>
      </c>
      <c r="B126" s="9">
        <v>753</v>
      </c>
      <c r="C126" s="9" t="s">
        <v>975</v>
      </c>
      <c r="D126" s="9" t="s">
        <v>1094</v>
      </c>
      <c r="E126" s="12">
        <v>0.54722222222222217</v>
      </c>
      <c r="F126" s="12">
        <v>0.18263888888888891</v>
      </c>
      <c r="G126" s="10">
        <v>6.6180555555555562E-2</v>
      </c>
      <c r="H126" s="12">
        <v>7.7083333333333337E-2</v>
      </c>
      <c r="I126" s="11">
        <v>1.9944444444444445</v>
      </c>
      <c r="J126" s="10">
        <v>0.11290509259259258</v>
      </c>
      <c r="K126" s="9" t="s">
        <v>1090</v>
      </c>
      <c r="L126" s="9" t="str">
        <f>K126&amp;COUNTIF($K$2:$K126,K126)</f>
        <v>Southern Methodist University1</v>
      </c>
      <c r="M126" s="9">
        <f t="shared" si="1"/>
        <v>125</v>
      </c>
    </row>
    <row r="127" spans="1:13" x14ac:dyDescent="0.35">
      <c r="A127" s="9">
        <v>500</v>
      </c>
      <c r="B127" s="9">
        <v>602</v>
      </c>
      <c r="C127" s="9" t="s">
        <v>132</v>
      </c>
      <c r="D127" s="9" t="s">
        <v>1094</v>
      </c>
      <c r="E127" s="12">
        <v>0.55069444444444449</v>
      </c>
      <c r="F127" s="12">
        <v>0.13819444444444443</v>
      </c>
      <c r="G127" s="10">
        <v>6.8240740740740741E-2</v>
      </c>
      <c r="H127" s="12">
        <v>7.7083333333333337E-2</v>
      </c>
      <c r="I127" s="11">
        <v>1.9166666666666667</v>
      </c>
      <c r="J127" s="10">
        <v>0.11298611111111112</v>
      </c>
      <c r="K127" s="9" t="s">
        <v>103</v>
      </c>
      <c r="L127" s="9" t="str">
        <f>K127&amp;COUNTIF($K$2:$K127,K127)</f>
        <v>United States Air Force Academy Triathlon team2</v>
      </c>
      <c r="M127" s="9">
        <f t="shared" si="1"/>
        <v>126</v>
      </c>
    </row>
    <row r="128" spans="1:13" x14ac:dyDescent="0.35">
      <c r="A128" s="9">
        <v>502</v>
      </c>
      <c r="B128" s="9">
        <v>889</v>
      </c>
      <c r="C128" s="9" t="s">
        <v>157</v>
      </c>
      <c r="D128" s="9" t="s">
        <v>1094</v>
      </c>
      <c r="E128" s="12">
        <v>0.55763888888888891</v>
      </c>
      <c r="F128" s="12">
        <v>9.7916666666666666E-2</v>
      </c>
      <c r="G128" s="10">
        <v>6.5949074074074077E-2</v>
      </c>
      <c r="H128" s="12">
        <v>4.9305555555555554E-2</v>
      </c>
      <c r="I128" s="11">
        <v>2.1187499999999999</v>
      </c>
      <c r="J128" s="10">
        <v>0.11302083333333333</v>
      </c>
      <c r="K128" s="9" t="s">
        <v>48</v>
      </c>
      <c r="L128" s="9" t="str">
        <f>K128&amp;COUNTIF($K$2:$K128,K128)</f>
        <v>Purdue Triathlon3</v>
      </c>
      <c r="M128" s="9">
        <f t="shared" si="1"/>
        <v>127</v>
      </c>
    </row>
    <row r="129" spans="1:13" x14ac:dyDescent="0.35">
      <c r="A129" s="9">
        <v>503</v>
      </c>
      <c r="B129" s="9">
        <v>706</v>
      </c>
      <c r="C129" s="9" t="s">
        <v>145</v>
      </c>
      <c r="D129" s="9" t="s">
        <v>1094</v>
      </c>
      <c r="E129" s="12">
        <v>0.59583333333333333</v>
      </c>
      <c r="F129" s="12">
        <v>0.18194444444444444</v>
      </c>
      <c r="G129" s="10">
        <v>6.5011574074074083E-2</v>
      </c>
      <c r="H129" s="12">
        <v>6.1805555555555558E-2</v>
      </c>
      <c r="I129" s="11">
        <v>2.0388888888888888</v>
      </c>
      <c r="J129" s="10">
        <v>0.11302083333333333</v>
      </c>
      <c r="K129" s="9" t="s">
        <v>78</v>
      </c>
      <c r="L129" s="9" t="str">
        <f>K129&amp;COUNTIF($K$2:$K129,K129)</f>
        <v>Wisconsin Triathlon Team (University of Wisconsin, Madison)3</v>
      </c>
      <c r="M129" s="9">
        <f t="shared" si="1"/>
        <v>128</v>
      </c>
    </row>
    <row r="130" spans="1:13" x14ac:dyDescent="0.35">
      <c r="A130" s="9">
        <v>504</v>
      </c>
      <c r="B130" s="9">
        <v>792</v>
      </c>
      <c r="C130" s="9" t="s">
        <v>974</v>
      </c>
      <c r="D130" s="9" t="s">
        <v>1094</v>
      </c>
      <c r="E130" s="12">
        <v>0.54236111111111118</v>
      </c>
      <c r="F130" s="12">
        <v>0.17430555555555557</v>
      </c>
      <c r="I130" s="11">
        <v>2.0180555555555553</v>
      </c>
      <c r="J130" s="10">
        <v>0.1130324074074074</v>
      </c>
      <c r="K130" s="9" t="s">
        <v>78</v>
      </c>
      <c r="L130" s="9" t="str">
        <f>K130&amp;COUNTIF($K$2:$K130,K130)</f>
        <v>Wisconsin Triathlon Team (University of Wisconsin, Madison)4</v>
      </c>
      <c r="M130" s="9">
        <f t="shared" si="1"/>
        <v>129</v>
      </c>
    </row>
    <row r="131" spans="1:13" x14ac:dyDescent="0.35">
      <c r="A131" s="9">
        <v>506</v>
      </c>
      <c r="B131" s="9">
        <v>960</v>
      </c>
      <c r="C131" s="9" t="s">
        <v>973</v>
      </c>
      <c r="D131" s="9" t="s">
        <v>1094</v>
      </c>
      <c r="E131" s="12">
        <v>0.87986111111111109</v>
      </c>
      <c r="F131" s="12">
        <v>0.22777777777777777</v>
      </c>
      <c r="G131" s="10">
        <v>6.4988425925925922E-2</v>
      </c>
      <c r="H131" s="12">
        <v>7.0833333333333331E-2</v>
      </c>
      <c r="I131" s="11">
        <v>1.7069444444444446</v>
      </c>
      <c r="J131" s="10">
        <v>0.11312499999999999</v>
      </c>
      <c r="K131" s="9" t="s">
        <v>972</v>
      </c>
      <c r="L131" s="9" t="str">
        <f>K131&amp;COUNTIF($K$2:$K131,K131)</f>
        <v>UVA Triathlon Club2</v>
      </c>
      <c r="M131" s="9">
        <f t="shared" si="1"/>
        <v>130</v>
      </c>
    </row>
    <row r="132" spans="1:13" x14ac:dyDescent="0.35">
      <c r="A132" s="9">
        <v>508</v>
      </c>
      <c r="B132" s="9">
        <v>868</v>
      </c>
      <c r="C132" s="9" t="s">
        <v>971</v>
      </c>
      <c r="D132" s="9" t="s">
        <v>1094</v>
      </c>
      <c r="E132" s="12">
        <v>0.65277777777777779</v>
      </c>
      <c r="F132" s="12">
        <v>0.21249999999999999</v>
      </c>
      <c r="G132" s="10">
        <v>6.4212962962962958E-2</v>
      </c>
      <c r="H132" s="12">
        <v>9.2361111111111116E-2</v>
      </c>
      <c r="I132" s="11">
        <v>1.9784722222222222</v>
      </c>
      <c r="J132" s="10">
        <v>0.1131712962962963</v>
      </c>
      <c r="K132" s="9" t="s">
        <v>754</v>
      </c>
      <c r="L132" s="9" t="str">
        <f>K132&amp;COUNTIF($K$2:$K132,K132)</f>
        <v>Northwestern3</v>
      </c>
      <c r="M132" s="9">
        <f t="shared" ref="M132:M195" si="2">M131+1</f>
        <v>131</v>
      </c>
    </row>
    <row r="133" spans="1:13" x14ac:dyDescent="0.35">
      <c r="A133" s="9">
        <v>510</v>
      </c>
      <c r="B133" s="9">
        <v>936</v>
      </c>
      <c r="C133" s="9" t="s">
        <v>970</v>
      </c>
      <c r="D133" s="9" t="s">
        <v>1094</v>
      </c>
      <c r="E133" s="12">
        <v>0.64861111111111114</v>
      </c>
      <c r="F133" s="12">
        <v>0.19444444444444445</v>
      </c>
      <c r="G133" s="10">
        <v>6.4328703703703707E-2</v>
      </c>
      <c r="H133" s="12">
        <v>0.10277777777777779</v>
      </c>
      <c r="I133" s="11">
        <v>1.9833333333333334</v>
      </c>
      <c r="J133" s="10">
        <v>0.11318287037037038</v>
      </c>
      <c r="K133" s="9" t="s">
        <v>143</v>
      </c>
      <c r="L133" s="9" t="str">
        <f>K133&amp;COUNTIF($K$2:$K133,K133)</f>
        <v>United States Coast Guard Academy4</v>
      </c>
      <c r="M133" s="9">
        <f t="shared" si="2"/>
        <v>132</v>
      </c>
    </row>
    <row r="134" spans="1:13" x14ac:dyDescent="0.35">
      <c r="A134" s="9">
        <v>512</v>
      </c>
      <c r="B134" s="9">
        <v>734</v>
      </c>
      <c r="C134" s="9" t="s">
        <v>969</v>
      </c>
      <c r="D134" s="9" t="s">
        <v>1094</v>
      </c>
      <c r="E134" s="12">
        <v>0.48819444444444443</v>
      </c>
      <c r="F134" s="12">
        <v>0.15138888888888888</v>
      </c>
      <c r="G134" s="10">
        <v>6.7673611111111115E-2</v>
      </c>
      <c r="H134" s="12">
        <v>4.3055555555555562E-2</v>
      </c>
      <c r="I134" s="11">
        <v>2.0604166666666668</v>
      </c>
      <c r="J134" s="10">
        <v>0.11341435185185185</v>
      </c>
      <c r="K134" s="9" t="s">
        <v>36</v>
      </c>
      <c r="L134" s="9" t="str">
        <f>K134&amp;COUNTIF($K$2:$K134,K134)</f>
        <v>Duke3</v>
      </c>
      <c r="M134" s="9">
        <f t="shared" si="2"/>
        <v>133</v>
      </c>
    </row>
    <row r="135" spans="1:13" x14ac:dyDescent="0.35">
      <c r="A135" s="9">
        <v>515</v>
      </c>
      <c r="B135" s="9">
        <v>690</v>
      </c>
      <c r="C135" s="9" t="s">
        <v>153</v>
      </c>
      <c r="D135" s="9" t="s">
        <v>1094</v>
      </c>
      <c r="E135" s="12">
        <v>0.54236111111111118</v>
      </c>
      <c r="F135" s="12">
        <v>0.11319444444444444</v>
      </c>
      <c r="G135" s="10">
        <v>6.4490740740740737E-2</v>
      </c>
      <c r="H135" s="12">
        <v>8.0555555555555561E-2</v>
      </c>
      <c r="I135" s="11">
        <v>2.2041666666666666</v>
      </c>
      <c r="J135" s="10">
        <v>0.1135300925925926</v>
      </c>
      <c r="K135" s="9" t="s">
        <v>89</v>
      </c>
      <c r="L135" s="9" t="str">
        <f>K135&amp;COUNTIF($K$2:$K135,K135)</f>
        <v>UCSB Triathlon Club (University of California, Santa Barbara)5</v>
      </c>
      <c r="M135" s="9">
        <f t="shared" si="2"/>
        <v>134</v>
      </c>
    </row>
    <row r="136" spans="1:13" x14ac:dyDescent="0.35">
      <c r="A136" s="9">
        <v>516</v>
      </c>
      <c r="B136" s="9">
        <v>713</v>
      </c>
      <c r="C136" s="9" t="s">
        <v>968</v>
      </c>
      <c r="D136" s="9" t="s">
        <v>1094</v>
      </c>
      <c r="E136" s="12">
        <v>0.59236111111111112</v>
      </c>
      <c r="F136" s="12">
        <v>0.1423611111111111</v>
      </c>
      <c r="G136" s="10">
        <v>6.655092592592593E-2</v>
      </c>
      <c r="H136" s="12">
        <v>9.7916666666666666E-2</v>
      </c>
      <c r="I136" s="11">
        <v>1.9868055555555555</v>
      </c>
      <c r="J136" s="10">
        <v>0.11355324074074075</v>
      </c>
      <c r="K136" s="9" t="s">
        <v>103</v>
      </c>
      <c r="L136" s="9" t="str">
        <f>K136&amp;COUNTIF($K$2:$K136,K136)</f>
        <v>United States Air Force Academy Triathlon team3</v>
      </c>
      <c r="M136" s="9">
        <f t="shared" si="2"/>
        <v>135</v>
      </c>
    </row>
    <row r="137" spans="1:13" x14ac:dyDescent="0.35">
      <c r="A137" s="9">
        <v>519</v>
      </c>
      <c r="B137" s="9">
        <v>862</v>
      </c>
      <c r="C137" s="9" t="s">
        <v>967</v>
      </c>
      <c r="D137" s="9" t="s">
        <v>1094</v>
      </c>
      <c r="E137" s="12">
        <v>0.65833333333333333</v>
      </c>
      <c r="F137" s="12">
        <v>0.15486111111111112</v>
      </c>
      <c r="G137" s="10">
        <v>6.5671296296296297E-2</v>
      </c>
      <c r="H137" s="12">
        <v>5.9722222222222225E-2</v>
      </c>
      <c r="I137" s="11">
        <v>2.0124999999999997</v>
      </c>
      <c r="J137" s="10">
        <v>0.1137962962962963</v>
      </c>
      <c r="K137" s="9" t="s">
        <v>65</v>
      </c>
      <c r="L137" s="9" t="str">
        <f>K137&amp;COUNTIF($K$2:$K137,K137)</f>
        <v>Northeastern University Triathlon Club3</v>
      </c>
      <c r="M137" s="9">
        <f t="shared" si="2"/>
        <v>136</v>
      </c>
    </row>
    <row r="138" spans="1:13" x14ac:dyDescent="0.35">
      <c r="A138" s="9">
        <v>521</v>
      </c>
      <c r="B138" s="9">
        <v>739</v>
      </c>
      <c r="C138" s="9" t="s">
        <v>966</v>
      </c>
      <c r="D138" s="9" t="s">
        <v>1094</v>
      </c>
      <c r="E138" s="12">
        <v>0.69861111111111107</v>
      </c>
      <c r="F138" s="12">
        <v>0.14375000000000002</v>
      </c>
      <c r="G138" s="10">
        <v>6.5057870370370363E-2</v>
      </c>
      <c r="H138" s="12">
        <v>6.805555555555555E-2</v>
      </c>
      <c r="I138" s="11">
        <v>2.0145833333333334</v>
      </c>
      <c r="J138" s="10">
        <v>0.11384259259259259</v>
      </c>
      <c r="K138" s="9" t="s">
        <v>147</v>
      </c>
      <c r="L138" s="9" t="str">
        <f>K138&amp;COUNTIF($K$2:$K138,K138)</f>
        <v>Fighting Illini Triathlon (University of Illinois)2</v>
      </c>
      <c r="M138" s="9">
        <f t="shared" si="2"/>
        <v>137</v>
      </c>
    </row>
    <row r="139" spans="1:13" x14ac:dyDescent="0.35">
      <c r="A139" s="9">
        <v>524</v>
      </c>
      <c r="B139" s="9">
        <v>786</v>
      </c>
      <c r="C139" s="9" t="s">
        <v>965</v>
      </c>
      <c r="D139" s="9" t="s">
        <v>1094</v>
      </c>
      <c r="E139" s="12">
        <v>0.58124999999999993</v>
      </c>
      <c r="F139" s="12">
        <v>0.16874999999999998</v>
      </c>
      <c r="G139" s="10">
        <v>6.9016203703703705E-2</v>
      </c>
      <c r="H139" s="12">
        <v>4.027777777777778E-2</v>
      </c>
      <c r="I139" s="11">
        <v>1.9145833333333335</v>
      </c>
      <c r="J139" s="10">
        <v>0.11413194444444445</v>
      </c>
      <c r="K139" s="9" t="s">
        <v>740</v>
      </c>
      <c r="L139" s="9" t="str">
        <f>K139&amp;COUNTIF($K$2:$K139,K139)</f>
        <v>Washington University St. Louis2</v>
      </c>
      <c r="M139" s="9">
        <f t="shared" si="2"/>
        <v>138</v>
      </c>
    </row>
    <row r="140" spans="1:13" x14ac:dyDescent="0.35">
      <c r="A140" s="9">
        <v>525</v>
      </c>
      <c r="B140" s="9">
        <v>605</v>
      </c>
      <c r="C140" s="9" t="s">
        <v>964</v>
      </c>
      <c r="D140" s="9" t="s">
        <v>1094</v>
      </c>
      <c r="E140" s="12">
        <v>0.55347222222222225</v>
      </c>
      <c r="F140" s="12">
        <v>0.15625</v>
      </c>
      <c r="G140" s="10">
        <v>6.4351851851851841E-2</v>
      </c>
      <c r="H140" s="12">
        <v>7.4305555555555555E-2</v>
      </c>
      <c r="I140" s="11">
        <v>2.2020833333333334</v>
      </c>
      <c r="J140" s="10">
        <v>0.1141550925925926</v>
      </c>
      <c r="K140" s="9" t="s">
        <v>45</v>
      </c>
      <c r="L140" s="9" t="str">
        <f>K140&amp;COUNTIF($K$2:$K140,K140)</f>
        <v>TriCats (University of Arizona)4</v>
      </c>
      <c r="M140" s="9">
        <f t="shared" si="2"/>
        <v>139</v>
      </c>
    </row>
    <row r="141" spans="1:13" x14ac:dyDescent="0.35">
      <c r="A141" s="9">
        <v>526</v>
      </c>
      <c r="B141" s="9">
        <v>927</v>
      </c>
      <c r="C141" s="9" t="s">
        <v>963</v>
      </c>
      <c r="D141" s="9" t="s">
        <v>1094</v>
      </c>
      <c r="E141" s="12">
        <v>0.6</v>
      </c>
      <c r="F141" s="12">
        <v>0.10486111111111111</v>
      </c>
      <c r="G141" s="10">
        <v>6.6793981481481482E-2</v>
      </c>
      <c r="H141" s="12">
        <v>8.9583333333333334E-2</v>
      </c>
      <c r="I141" s="11">
        <v>2.0465277777777779</v>
      </c>
      <c r="J141" s="10">
        <v>0.11416666666666668</v>
      </c>
      <c r="K141" s="9" t="s">
        <v>89</v>
      </c>
      <c r="L141" s="9" t="str">
        <f>K141&amp;COUNTIF($K$2:$K141,K141)</f>
        <v>UCSB Triathlon Club (University of California, Santa Barbara)6</v>
      </c>
      <c r="M141" s="9">
        <f t="shared" si="2"/>
        <v>140</v>
      </c>
    </row>
    <row r="142" spans="1:13" x14ac:dyDescent="0.35">
      <c r="A142" s="9">
        <v>529</v>
      </c>
      <c r="B142" s="9">
        <v>932</v>
      </c>
      <c r="C142" s="9" t="s">
        <v>962</v>
      </c>
      <c r="D142" s="9" t="s">
        <v>1094</v>
      </c>
      <c r="E142" s="12">
        <v>0.72361111111111109</v>
      </c>
      <c r="F142" s="12">
        <v>0.1673611111111111</v>
      </c>
      <c r="G142" s="10">
        <v>6.4803240740740745E-2</v>
      </c>
      <c r="H142" s="12">
        <v>7.9861111111111105E-2</v>
      </c>
      <c r="I142" s="11">
        <v>1.9979166666666668</v>
      </c>
      <c r="J142" s="10">
        <v>0.11429398148148147</v>
      </c>
      <c r="K142" s="9" t="s">
        <v>196</v>
      </c>
      <c r="L142" s="9" t="str">
        <f>K142&amp;COUNTIF($K$2:$K142,K142)</f>
        <v>UNC-Chapel Hill Triathlon Club4</v>
      </c>
      <c r="M142" s="9">
        <f t="shared" si="2"/>
        <v>141</v>
      </c>
    </row>
    <row r="143" spans="1:13" x14ac:dyDescent="0.35">
      <c r="A143" s="9">
        <v>531</v>
      </c>
      <c r="B143" s="9">
        <v>813</v>
      </c>
      <c r="C143" s="9" t="s">
        <v>961</v>
      </c>
      <c r="D143" s="9" t="s">
        <v>1094</v>
      </c>
      <c r="E143" s="12">
        <v>0.74861111111111101</v>
      </c>
      <c r="F143" s="12">
        <v>0.15</v>
      </c>
      <c r="G143" s="10">
        <v>6.3425925925925927E-2</v>
      </c>
      <c r="H143" s="12">
        <v>5.347222222222222E-2</v>
      </c>
      <c r="I143" s="11">
        <v>2.1027777777777779</v>
      </c>
      <c r="J143" s="10">
        <v>0.11435185185185186</v>
      </c>
      <c r="K143" s="9" t="s">
        <v>25</v>
      </c>
      <c r="L143" s="9" t="str">
        <f>K143&amp;COUNTIF($K$2:$K143,K143)</f>
        <v>Cal Triathlon (University of California, Berkeley)11</v>
      </c>
      <c r="M143" s="9">
        <f t="shared" si="2"/>
        <v>142</v>
      </c>
    </row>
    <row r="144" spans="1:13" x14ac:dyDescent="0.35">
      <c r="A144" s="9">
        <v>532</v>
      </c>
      <c r="B144" s="9">
        <v>854</v>
      </c>
      <c r="C144" s="9" t="s">
        <v>960</v>
      </c>
      <c r="D144" s="9" t="s">
        <v>1094</v>
      </c>
      <c r="E144" s="12">
        <v>0.47847222222222219</v>
      </c>
      <c r="F144" s="12">
        <v>0.1451388888888889</v>
      </c>
      <c r="G144" s="10">
        <v>7.0254629629629625E-2</v>
      </c>
      <c r="H144" s="12">
        <v>3.1944444444444449E-2</v>
      </c>
      <c r="I144" s="11">
        <v>1.9916666666666665</v>
      </c>
      <c r="J144" s="10">
        <v>0.11439814814814815</v>
      </c>
      <c r="K144" s="9" t="s">
        <v>749</v>
      </c>
      <c r="L144" s="9" t="str">
        <f>K144&amp;COUNTIF($K$2:$K144,K144)</f>
        <v>MSU Triathlon Club (Michigan State University)1</v>
      </c>
      <c r="M144" s="9">
        <f t="shared" si="2"/>
        <v>143</v>
      </c>
    </row>
    <row r="145" spans="1:13" x14ac:dyDescent="0.35">
      <c r="A145" s="9">
        <v>533</v>
      </c>
      <c r="B145" s="9">
        <v>869</v>
      </c>
      <c r="C145" s="9" t="s">
        <v>959</v>
      </c>
      <c r="D145" s="9" t="s">
        <v>1094</v>
      </c>
      <c r="E145" s="12">
        <v>0.61527777777777781</v>
      </c>
      <c r="F145" s="12">
        <v>0.16041666666666668</v>
      </c>
      <c r="G145" s="10">
        <v>6.6145833333333334E-2</v>
      </c>
      <c r="H145" s="12">
        <v>6.6666666666666666E-2</v>
      </c>
      <c r="I145" s="11">
        <v>2.057638888888889</v>
      </c>
      <c r="J145" s="10">
        <v>0.11450231481481482</v>
      </c>
      <c r="K145" s="9" t="s">
        <v>754</v>
      </c>
      <c r="L145" s="9" t="str">
        <f>K145&amp;COUNTIF($K$2:$K145,K145)</f>
        <v>Northwestern4</v>
      </c>
      <c r="M145" s="9">
        <f t="shared" si="2"/>
        <v>144</v>
      </c>
    </row>
    <row r="146" spans="1:13" x14ac:dyDescent="0.35">
      <c r="A146" s="9">
        <v>535</v>
      </c>
      <c r="B146" s="9">
        <v>620</v>
      </c>
      <c r="C146" s="9" t="s">
        <v>144</v>
      </c>
      <c r="D146" s="9" t="s">
        <v>1094</v>
      </c>
      <c r="E146" s="12">
        <v>0.60763888888888895</v>
      </c>
      <c r="F146" s="12">
        <v>0.13680555555555554</v>
      </c>
      <c r="G146" s="10">
        <v>6.6006944444444438E-2</v>
      </c>
      <c r="H146" s="12">
        <v>5.9027777777777783E-2</v>
      </c>
      <c r="I146" s="11">
        <v>2.1138888888888889</v>
      </c>
      <c r="J146" s="10">
        <v>0.11466435185185185</v>
      </c>
      <c r="K146" s="9" t="s">
        <v>143</v>
      </c>
      <c r="L146" s="9" t="str">
        <f>K146&amp;COUNTIF($K$2:$K146,K146)</f>
        <v>United States Coast Guard Academy5</v>
      </c>
      <c r="M146" s="9">
        <f t="shared" si="2"/>
        <v>145</v>
      </c>
    </row>
    <row r="147" spans="1:13" x14ac:dyDescent="0.35">
      <c r="A147" s="9">
        <v>536</v>
      </c>
      <c r="B147" s="9">
        <v>913</v>
      </c>
      <c r="C147" s="9" t="s">
        <v>958</v>
      </c>
      <c r="D147" s="9" t="s">
        <v>1094</v>
      </c>
      <c r="E147" s="12">
        <v>0.71597222222222223</v>
      </c>
      <c r="F147" s="12">
        <v>0.13194444444444445</v>
      </c>
      <c r="G147" s="10">
        <v>6.3495370370370369E-2</v>
      </c>
      <c r="H147" s="12">
        <v>5.0694444444444452E-2</v>
      </c>
      <c r="I147" s="11">
        <v>2.1750000000000003</v>
      </c>
      <c r="J147" s="10">
        <v>0.11474537037037037</v>
      </c>
      <c r="K147" s="9" t="s">
        <v>100</v>
      </c>
      <c r="L147" s="9" t="str">
        <f>K147&amp;COUNTIF($K$2:$K147,K147)</f>
        <v>UC Davis Triathlon (University of California, Davis)8</v>
      </c>
      <c r="M147" s="9">
        <f t="shared" si="2"/>
        <v>146</v>
      </c>
    </row>
    <row r="148" spans="1:13" x14ac:dyDescent="0.35">
      <c r="A148" s="9">
        <v>537</v>
      </c>
      <c r="B148" s="9">
        <v>804</v>
      </c>
      <c r="C148" s="9" t="s">
        <v>957</v>
      </c>
      <c r="D148" s="9" t="s">
        <v>1094</v>
      </c>
      <c r="E148" s="12">
        <v>0.57361111111111118</v>
      </c>
      <c r="F148" s="12">
        <v>0.11875000000000001</v>
      </c>
      <c r="G148" s="10">
        <v>6.4907407407407414E-2</v>
      </c>
      <c r="H148" s="12">
        <v>4.3750000000000004E-2</v>
      </c>
      <c r="I148" s="11">
        <v>2.254861111111111</v>
      </c>
      <c r="J148" s="10">
        <v>0.11476851851851851</v>
      </c>
      <c r="K148" s="9" t="s">
        <v>25</v>
      </c>
      <c r="L148" s="9" t="str">
        <f>K148&amp;COUNTIF($K$2:$K148,K148)</f>
        <v>Cal Triathlon (University of California, Berkeley)12</v>
      </c>
      <c r="M148" s="9">
        <f t="shared" si="2"/>
        <v>147</v>
      </c>
    </row>
    <row r="149" spans="1:13" x14ac:dyDescent="0.35">
      <c r="A149" s="9">
        <v>538</v>
      </c>
      <c r="B149" s="9">
        <v>938</v>
      </c>
      <c r="C149" s="9" t="s">
        <v>956</v>
      </c>
      <c r="D149" s="9" t="s">
        <v>1094</v>
      </c>
      <c r="E149" s="12">
        <v>0.5805555555555556</v>
      </c>
      <c r="F149" s="12">
        <v>0.22777777777777777</v>
      </c>
      <c r="G149" s="10">
        <v>6.1087962962962962E-2</v>
      </c>
      <c r="H149" s="12">
        <v>7.3611111111111113E-2</v>
      </c>
      <c r="I149" s="11">
        <v>2.3416666666666668</v>
      </c>
      <c r="J149" s="10">
        <v>0.11484953703703704</v>
      </c>
      <c r="K149" s="9" t="s">
        <v>762</v>
      </c>
      <c r="L149" s="9" t="str">
        <f>K149&amp;COUNTIF($K$2:$K149,K149)</f>
        <v>University of Chicago Triathlon Club2</v>
      </c>
      <c r="M149" s="9">
        <f t="shared" si="2"/>
        <v>148</v>
      </c>
    </row>
    <row r="150" spans="1:13" x14ac:dyDescent="0.35">
      <c r="A150" s="9">
        <v>540</v>
      </c>
      <c r="B150" s="9">
        <v>732</v>
      </c>
      <c r="C150" s="9" t="s">
        <v>955</v>
      </c>
      <c r="D150" s="9" t="s">
        <v>1094</v>
      </c>
      <c r="E150" s="12">
        <v>0.65694444444444444</v>
      </c>
      <c r="F150" s="12">
        <v>0.22500000000000001</v>
      </c>
      <c r="G150" s="10">
        <v>6.6851851851851843E-2</v>
      </c>
      <c r="H150" s="12">
        <v>7.5694444444444439E-2</v>
      </c>
      <c r="I150" s="11">
        <v>1.9340277777777777</v>
      </c>
      <c r="J150" s="10">
        <v>0.11508101851851853</v>
      </c>
      <c r="K150" s="9" t="s">
        <v>770</v>
      </c>
      <c r="L150" s="9" t="str">
        <f>K150&amp;COUNTIF($K$2:$K150,K150)</f>
        <v>Cornell1</v>
      </c>
      <c r="M150" s="9">
        <f t="shared" si="2"/>
        <v>149</v>
      </c>
    </row>
    <row r="151" spans="1:13" x14ac:dyDescent="0.35">
      <c r="A151" s="9">
        <v>543</v>
      </c>
      <c r="B151" s="9">
        <v>746</v>
      </c>
      <c r="C151" s="9" t="s">
        <v>954</v>
      </c>
      <c r="D151" s="9" t="s">
        <v>1094</v>
      </c>
      <c r="E151" s="12">
        <v>0.5493055555555556</v>
      </c>
      <c r="F151" s="12">
        <v>0.17083333333333331</v>
      </c>
      <c r="G151" s="10">
        <v>6.7453703703703696E-2</v>
      </c>
      <c r="H151" s="12">
        <v>5.9722222222222225E-2</v>
      </c>
      <c r="I151" s="11">
        <v>2.0812500000000003</v>
      </c>
      <c r="J151" s="10">
        <v>0.11516203703703703</v>
      </c>
      <c r="K151" s="9" t="s">
        <v>60</v>
      </c>
      <c r="L151" s="9" t="str">
        <f>K151&amp;COUNTIF($K$2:$K151,K151)</f>
        <v>Minnesota Triathlon2</v>
      </c>
      <c r="M151" s="9">
        <f t="shared" si="2"/>
        <v>150</v>
      </c>
    </row>
    <row r="152" spans="1:13" x14ac:dyDescent="0.35">
      <c r="A152" s="9">
        <v>550</v>
      </c>
      <c r="B152" s="9">
        <v>840</v>
      </c>
      <c r="C152" s="9" t="s">
        <v>953</v>
      </c>
      <c r="D152" s="9" t="s">
        <v>1094</v>
      </c>
      <c r="E152" s="12">
        <v>0.57013888888888886</v>
      </c>
      <c r="F152" s="12">
        <v>0.17986111111111111</v>
      </c>
      <c r="G152" s="10">
        <v>6.7673611111111115E-2</v>
      </c>
      <c r="H152" s="12">
        <v>7.7083333333333337E-2</v>
      </c>
      <c r="I152" s="11">
        <v>2.0402777777777779</v>
      </c>
      <c r="J152" s="10">
        <v>0.11548611111111111</v>
      </c>
      <c r="K152" s="9" t="s">
        <v>20</v>
      </c>
      <c r="L152" s="9" t="str">
        <f>K152&amp;COUNTIF($K$2:$K152,K152)</f>
        <v>Liberty University4</v>
      </c>
      <c r="M152" s="9">
        <f t="shared" si="2"/>
        <v>151</v>
      </c>
    </row>
    <row r="153" spans="1:13" x14ac:dyDescent="0.35">
      <c r="A153" s="9">
        <v>552</v>
      </c>
      <c r="B153" s="9">
        <v>815</v>
      </c>
      <c r="C153" s="9" t="s">
        <v>952</v>
      </c>
      <c r="D153" s="9" t="s">
        <v>1094</v>
      </c>
      <c r="E153" s="12">
        <v>0.55763888888888891</v>
      </c>
      <c r="F153" s="12">
        <v>0.1277777777777778</v>
      </c>
      <c r="G153" s="10">
        <v>7.18287037037037E-2</v>
      </c>
      <c r="H153" s="12">
        <v>8.4722222222222213E-2</v>
      </c>
      <c r="I153" s="11">
        <v>1.8506944444444444</v>
      </c>
      <c r="J153" s="10">
        <v>0.11554398148148148</v>
      </c>
      <c r="K153" s="9" t="s">
        <v>768</v>
      </c>
      <c r="L153" s="9" t="str">
        <f>K153&amp;COUNTIF($K$2:$K153,K153)</f>
        <v>Clemson Triathlon Club1</v>
      </c>
      <c r="M153" s="9">
        <f t="shared" si="2"/>
        <v>152</v>
      </c>
    </row>
    <row r="154" spans="1:13" x14ac:dyDescent="0.35">
      <c r="A154" s="9">
        <v>553</v>
      </c>
      <c r="B154" s="9">
        <v>788</v>
      </c>
      <c r="C154" s="9" t="s">
        <v>951</v>
      </c>
      <c r="D154" s="9" t="s">
        <v>1094</v>
      </c>
      <c r="E154" s="12">
        <v>0.57847222222222217</v>
      </c>
      <c r="F154" s="12">
        <v>0.14027777777777778</v>
      </c>
      <c r="G154" s="10">
        <v>6.8032407407407403E-2</v>
      </c>
      <c r="H154" s="12">
        <v>3.8194444444444441E-2</v>
      </c>
      <c r="I154" s="11">
        <v>2.0958333333333332</v>
      </c>
      <c r="J154" s="10">
        <v>0.11560185185185186</v>
      </c>
      <c r="K154" s="9" t="s">
        <v>740</v>
      </c>
      <c r="L154" s="9" t="str">
        <f>K154&amp;COUNTIF($K$2:$K154,K154)</f>
        <v>Washington University St. Louis3</v>
      </c>
      <c r="M154" s="9">
        <f t="shared" si="2"/>
        <v>153</v>
      </c>
    </row>
    <row r="155" spans="1:13" x14ac:dyDescent="0.35">
      <c r="A155" s="9">
        <v>554</v>
      </c>
      <c r="B155" s="9">
        <v>852</v>
      </c>
      <c r="C155" s="9" t="s">
        <v>950</v>
      </c>
      <c r="D155" s="9" t="s">
        <v>1094</v>
      </c>
      <c r="E155" s="12">
        <v>0.6118055555555556</v>
      </c>
      <c r="F155" s="12">
        <v>0.1451388888888889</v>
      </c>
      <c r="G155" s="10">
        <v>6.5902777777777768E-2</v>
      </c>
      <c r="H155" s="12">
        <v>3.9583333333333331E-2</v>
      </c>
      <c r="I155" s="11">
        <v>2.1840277777777777</v>
      </c>
      <c r="J155" s="10">
        <v>0.11560185185185186</v>
      </c>
      <c r="K155" s="9" t="s">
        <v>749</v>
      </c>
      <c r="L155" s="9" t="str">
        <f>K155&amp;COUNTIF($K$2:$K155,K155)</f>
        <v>MSU Triathlon Club (Michigan State University)2</v>
      </c>
      <c r="M155" s="9">
        <f t="shared" si="2"/>
        <v>154</v>
      </c>
    </row>
    <row r="156" spans="1:13" x14ac:dyDescent="0.35">
      <c r="A156" s="9">
        <v>556</v>
      </c>
      <c r="B156" s="9">
        <v>981</v>
      </c>
      <c r="C156" s="9" t="s">
        <v>949</v>
      </c>
      <c r="D156" s="9" t="s">
        <v>1094</v>
      </c>
      <c r="E156" s="12">
        <v>0.7583333333333333</v>
      </c>
      <c r="F156" s="12">
        <v>0.15902777777777777</v>
      </c>
      <c r="G156" s="10">
        <v>6.621527777777779E-2</v>
      </c>
      <c r="H156" s="12">
        <v>9.1666666666666674E-2</v>
      </c>
      <c r="I156" s="11">
        <v>1.9638888888888888</v>
      </c>
      <c r="J156" s="10">
        <v>0.11578703703703704</v>
      </c>
      <c r="K156" s="9" t="s">
        <v>78</v>
      </c>
      <c r="L156" s="9" t="str">
        <f>K156&amp;COUNTIF($K$2:$K156,K156)</f>
        <v>Wisconsin Triathlon Team (University of Wisconsin, Madison)5</v>
      </c>
      <c r="M156" s="9">
        <f t="shared" si="2"/>
        <v>155</v>
      </c>
    </row>
    <row r="157" spans="1:13" x14ac:dyDescent="0.35">
      <c r="A157" s="9">
        <v>561</v>
      </c>
      <c r="B157" s="9">
        <v>925</v>
      </c>
      <c r="C157" s="9" t="s">
        <v>948</v>
      </c>
      <c r="D157" s="9" t="s">
        <v>1094</v>
      </c>
      <c r="E157" s="12">
        <v>0.56180555555555556</v>
      </c>
      <c r="F157" s="12">
        <v>0.14305555555555557</v>
      </c>
      <c r="G157" s="10">
        <v>6.400462962962962E-2</v>
      </c>
      <c r="H157" s="12">
        <v>5.9027777777777783E-2</v>
      </c>
      <c r="I157" s="11">
        <v>2.3527777777777779</v>
      </c>
      <c r="J157" s="10">
        <v>0.11597222222222221</v>
      </c>
      <c r="K157" s="9" t="s">
        <v>89</v>
      </c>
      <c r="L157" s="9" t="str">
        <f>K157&amp;COUNTIF($K$2:$K157,K157)</f>
        <v>UCSB Triathlon Club (University of California, Santa Barbara)7</v>
      </c>
      <c r="M157" s="9">
        <f t="shared" si="2"/>
        <v>156</v>
      </c>
    </row>
    <row r="158" spans="1:13" x14ac:dyDescent="0.35">
      <c r="A158" s="9">
        <v>562</v>
      </c>
      <c r="B158" s="9">
        <v>720</v>
      </c>
      <c r="C158" s="9" t="s">
        <v>947</v>
      </c>
      <c r="D158" s="9" t="s">
        <v>1094</v>
      </c>
      <c r="E158" s="12">
        <v>0.56041666666666667</v>
      </c>
      <c r="F158" s="12">
        <v>0.12222222222222223</v>
      </c>
      <c r="G158" s="10">
        <v>6.5798611111111113E-2</v>
      </c>
      <c r="H158" s="12">
        <v>5.5555555555555552E-2</v>
      </c>
      <c r="I158" s="11">
        <v>2.2805555555555554</v>
      </c>
      <c r="J158" s="10">
        <v>0.11613425925925926</v>
      </c>
      <c r="K158" s="9" t="s">
        <v>51</v>
      </c>
      <c r="L158" s="9" t="str">
        <f>K158&amp;COUNTIF($K$2:$K158,K158)</f>
        <v>Cal Poly Triathlon Team7</v>
      </c>
      <c r="M158" s="9">
        <f t="shared" si="2"/>
        <v>157</v>
      </c>
    </row>
    <row r="159" spans="1:13" x14ac:dyDescent="0.35">
      <c r="A159" s="9">
        <v>564</v>
      </c>
      <c r="B159" s="9">
        <v>814</v>
      </c>
      <c r="C159" s="9" t="s">
        <v>946</v>
      </c>
      <c r="D159" s="9" t="s">
        <v>1094</v>
      </c>
      <c r="E159" s="12">
        <v>0.66527777777777775</v>
      </c>
      <c r="F159" s="12">
        <v>0.13819444444444443</v>
      </c>
      <c r="G159" s="10">
        <v>6.9907407407407404E-2</v>
      </c>
      <c r="H159" s="12">
        <v>3.9583333333333331E-2</v>
      </c>
      <c r="I159" s="11">
        <v>1.9333333333333333</v>
      </c>
      <c r="J159" s="10">
        <v>0.11622685185185185</v>
      </c>
      <c r="K159" s="9" t="s">
        <v>25</v>
      </c>
      <c r="L159" s="9" t="str">
        <f>K159&amp;COUNTIF($K$2:$K159,K159)</f>
        <v>Cal Triathlon (University of California, Berkeley)13</v>
      </c>
      <c r="M159" s="9">
        <f t="shared" si="2"/>
        <v>158</v>
      </c>
    </row>
    <row r="160" spans="1:13" x14ac:dyDescent="0.35">
      <c r="A160" s="9">
        <v>567</v>
      </c>
      <c r="B160" s="9">
        <v>807</v>
      </c>
      <c r="C160" s="9" t="s">
        <v>945</v>
      </c>
      <c r="D160" s="9" t="s">
        <v>1094</v>
      </c>
      <c r="E160" s="12">
        <v>0.58124999999999993</v>
      </c>
      <c r="F160" s="12">
        <v>0.11458333333333333</v>
      </c>
      <c r="G160" s="10">
        <v>6.7349537037037041E-2</v>
      </c>
      <c r="H160" s="12">
        <v>5.8333333333333327E-2</v>
      </c>
      <c r="I160" s="11">
        <v>2.1798611111111112</v>
      </c>
      <c r="J160" s="10">
        <v>0.1162962962962963</v>
      </c>
      <c r="K160" s="9" t="s">
        <v>25</v>
      </c>
      <c r="L160" s="9" t="str">
        <f>K160&amp;COUNTIF($K$2:$K160,K160)</f>
        <v>Cal Triathlon (University of California, Berkeley)14</v>
      </c>
      <c r="M160" s="9">
        <f t="shared" si="2"/>
        <v>159</v>
      </c>
    </row>
    <row r="161" spans="1:13" x14ac:dyDescent="0.35">
      <c r="A161" s="9">
        <v>568</v>
      </c>
      <c r="B161" s="9">
        <v>709</v>
      </c>
      <c r="C161" s="9" t="s">
        <v>1097</v>
      </c>
      <c r="D161" s="9" t="s">
        <v>1094</v>
      </c>
      <c r="E161" s="12">
        <v>0.78680555555555554</v>
      </c>
      <c r="F161" s="12">
        <v>0.20833333333333334</v>
      </c>
      <c r="G161" s="10">
        <v>6.6724537037037041E-2</v>
      </c>
      <c r="H161" s="12">
        <v>2.9861111111111113E-2</v>
      </c>
      <c r="I161" s="11">
        <v>1.9486111111111111</v>
      </c>
      <c r="J161" s="10">
        <v>0.11631944444444443</v>
      </c>
      <c r="K161" s="9" t="s">
        <v>736</v>
      </c>
      <c r="L161" s="9" t="str">
        <f>K161&amp;COUNTIF($K$2:$K161,K161)</f>
        <v>Georgia Tech Triathlon Club1</v>
      </c>
      <c r="M161" s="9">
        <f t="shared" si="2"/>
        <v>160</v>
      </c>
    </row>
    <row r="162" spans="1:13" x14ac:dyDescent="0.35">
      <c r="A162" s="9">
        <v>571</v>
      </c>
      <c r="B162" s="9">
        <v>955</v>
      </c>
      <c r="C162" s="9" t="s">
        <v>944</v>
      </c>
      <c r="D162" s="9" t="s">
        <v>1094</v>
      </c>
      <c r="E162" s="12">
        <v>0.63263888888888886</v>
      </c>
      <c r="F162" s="12">
        <v>0.1451388888888889</v>
      </c>
      <c r="G162" s="10">
        <v>6.7152777777777783E-2</v>
      </c>
      <c r="H162" s="12">
        <v>5.5555555555555552E-2</v>
      </c>
      <c r="I162" s="11">
        <v>2.1222222222222222</v>
      </c>
      <c r="J162" s="10">
        <v>0.11644675925925925</v>
      </c>
      <c r="K162" s="9" t="s">
        <v>149</v>
      </c>
      <c r="L162" s="9" t="str">
        <f>K162&amp;COUNTIF($K$2:$K162,K162)</f>
        <v>USC Triathlon (University of Southern California)3</v>
      </c>
      <c r="M162" s="9">
        <f t="shared" si="2"/>
        <v>161</v>
      </c>
    </row>
    <row r="163" spans="1:13" x14ac:dyDescent="0.35">
      <c r="A163" s="9">
        <v>573</v>
      </c>
      <c r="B163" s="9">
        <v>993</v>
      </c>
      <c r="C163" s="9" t="s">
        <v>943</v>
      </c>
      <c r="D163" s="9" t="s">
        <v>1094</v>
      </c>
      <c r="E163" s="12">
        <v>0.76666666666666661</v>
      </c>
      <c r="F163" s="12">
        <v>0.15069444444444444</v>
      </c>
      <c r="G163" s="10">
        <v>6.6030092592592585E-2</v>
      </c>
      <c r="H163" s="12">
        <v>6.3888888888888884E-2</v>
      </c>
      <c r="I163" s="11">
        <v>2.0506944444444444</v>
      </c>
      <c r="J163" s="10">
        <v>0.11659722222222223</v>
      </c>
      <c r="K163" s="9" t="s">
        <v>763</v>
      </c>
      <c r="L163" s="9" t="str">
        <f>K163&amp;COUNTIF($K$2:$K163,K163)</f>
        <v>Georgetown University Triathlon Team1</v>
      </c>
      <c r="M163" s="9">
        <f t="shared" si="2"/>
        <v>162</v>
      </c>
    </row>
    <row r="164" spans="1:13" x14ac:dyDescent="0.35">
      <c r="A164" s="9">
        <v>574</v>
      </c>
      <c r="B164" s="9">
        <v>954</v>
      </c>
      <c r="C164" s="9" t="s">
        <v>942</v>
      </c>
      <c r="D164" s="9" t="s">
        <v>1094</v>
      </c>
      <c r="E164" s="12">
        <v>0.6791666666666667</v>
      </c>
      <c r="F164" s="12">
        <v>0.16458333333333333</v>
      </c>
      <c r="G164" s="10">
        <v>7.4780092592592592E-2</v>
      </c>
      <c r="H164" s="12">
        <v>4.3750000000000004E-2</v>
      </c>
      <c r="I164" s="11">
        <v>1.6215277777777777</v>
      </c>
      <c r="J164" s="10">
        <v>0.11662037037037037</v>
      </c>
      <c r="K164" s="9" t="s">
        <v>149</v>
      </c>
      <c r="L164" s="9" t="str">
        <f>K164&amp;COUNTIF($K$2:$K164,K164)</f>
        <v>USC Triathlon (University of Southern California)4</v>
      </c>
      <c r="M164" s="9">
        <f t="shared" si="2"/>
        <v>163</v>
      </c>
    </row>
    <row r="165" spans="1:13" x14ac:dyDescent="0.35">
      <c r="A165" s="9">
        <v>576</v>
      </c>
      <c r="B165" s="9">
        <v>754</v>
      </c>
      <c r="C165" s="9" t="s">
        <v>941</v>
      </c>
      <c r="D165" s="9" t="s">
        <v>1094</v>
      </c>
      <c r="E165" s="12">
        <v>0.68194444444444446</v>
      </c>
      <c r="F165" s="12">
        <v>0.14791666666666667</v>
      </c>
      <c r="G165" s="10">
        <v>6.6157407407407401E-2</v>
      </c>
      <c r="H165" s="12">
        <v>7.3611111111111113E-2</v>
      </c>
      <c r="I165" s="11">
        <v>2.1243055555555554</v>
      </c>
      <c r="J165" s="10">
        <v>0.11665509259259259</v>
      </c>
      <c r="K165" s="9" t="s">
        <v>149</v>
      </c>
      <c r="L165" s="9" t="str">
        <f>K165&amp;COUNTIF($K$2:$K165,K165)</f>
        <v>USC Triathlon (University of Southern California)5</v>
      </c>
      <c r="M165" s="9">
        <f t="shared" si="2"/>
        <v>164</v>
      </c>
    </row>
    <row r="166" spans="1:13" x14ac:dyDescent="0.35">
      <c r="A166" s="9">
        <v>578</v>
      </c>
      <c r="B166" s="9">
        <v>833</v>
      </c>
      <c r="C166" s="9" t="s">
        <v>940</v>
      </c>
      <c r="D166" s="9" t="s">
        <v>1094</v>
      </c>
      <c r="E166" s="12">
        <v>0.68680555555555556</v>
      </c>
      <c r="F166" s="12">
        <v>0.16180555555555556</v>
      </c>
      <c r="G166" s="10">
        <v>6.5335648148148143E-2</v>
      </c>
      <c r="H166" s="12">
        <v>5.2777777777777778E-2</v>
      </c>
      <c r="I166" s="11">
        <v>2.1805555555555558</v>
      </c>
      <c r="J166" s="10">
        <v>0.11674768518518519</v>
      </c>
      <c r="K166" s="9" t="s">
        <v>839</v>
      </c>
      <c r="L166" s="9" t="str">
        <f>K166&amp;COUNTIF($K$2:$K166,K166)</f>
        <v>Grand Canyon University Triathlon Club1</v>
      </c>
      <c r="M166" s="9">
        <f t="shared" si="2"/>
        <v>165</v>
      </c>
    </row>
    <row r="167" spans="1:13" x14ac:dyDescent="0.35">
      <c r="A167" s="9">
        <v>579</v>
      </c>
      <c r="B167" s="9">
        <v>834</v>
      </c>
      <c r="C167" s="9" t="s">
        <v>939</v>
      </c>
      <c r="D167" s="9" t="s">
        <v>1094</v>
      </c>
      <c r="E167" s="12">
        <v>0.61319444444444449</v>
      </c>
      <c r="F167" s="12">
        <v>0.12013888888888889</v>
      </c>
      <c r="G167" s="10">
        <v>6.659722222222221E-2</v>
      </c>
      <c r="H167" s="12">
        <v>6.9444444444444434E-2</v>
      </c>
      <c r="I167" s="11">
        <v>2.2041666666666666</v>
      </c>
      <c r="J167" s="10">
        <v>0.11674768518518519</v>
      </c>
      <c r="K167" s="9" t="s">
        <v>839</v>
      </c>
      <c r="L167" s="9" t="str">
        <f>K167&amp;COUNTIF($K$2:$K167,K167)</f>
        <v>Grand Canyon University Triathlon Club2</v>
      </c>
      <c r="M167" s="9">
        <f t="shared" si="2"/>
        <v>166</v>
      </c>
    </row>
    <row r="168" spans="1:13" x14ac:dyDescent="0.35">
      <c r="A168" s="9">
        <v>580</v>
      </c>
      <c r="B168" s="9">
        <v>760</v>
      </c>
      <c r="C168" s="9" t="s">
        <v>938</v>
      </c>
      <c r="D168" s="9" t="s">
        <v>1094</v>
      </c>
      <c r="E168" s="12">
        <v>0.64236111111111105</v>
      </c>
      <c r="F168" s="12">
        <v>0.11666666666666665</v>
      </c>
      <c r="G168" s="10">
        <v>6.8599537037037042E-2</v>
      </c>
      <c r="H168" s="12">
        <v>5.347222222222222E-2</v>
      </c>
      <c r="I168" s="11">
        <v>2.0763888888888888</v>
      </c>
      <c r="J168" s="10">
        <v>0.1167824074074074</v>
      </c>
      <c r="K168" s="9" t="s">
        <v>106</v>
      </c>
      <c r="L168" s="9" t="str">
        <f>K168&amp;COUNTIF($K$2:$K168,K168)</f>
        <v>Texas A&amp;M Triathlon Team2</v>
      </c>
      <c r="M168" s="9">
        <f t="shared" si="2"/>
        <v>167</v>
      </c>
    </row>
    <row r="169" spans="1:13" x14ac:dyDescent="0.35">
      <c r="A169" s="9">
        <v>581</v>
      </c>
      <c r="B169" s="9">
        <v>771</v>
      </c>
      <c r="C169" s="9" t="s">
        <v>937</v>
      </c>
      <c r="D169" s="9" t="s">
        <v>1094</v>
      </c>
      <c r="E169" s="12">
        <v>0.81180555555555556</v>
      </c>
      <c r="F169" s="12">
        <v>0.13541666666666666</v>
      </c>
      <c r="G169" s="10">
        <v>6.7476851851851857E-2</v>
      </c>
      <c r="H169" s="12">
        <v>4.9305555555555554E-2</v>
      </c>
      <c r="I169" s="11">
        <v>1.9652777777777777</v>
      </c>
      <c r="J169" s="10">
        <v>0.11686342592592593</v>
      </c>
      <c r="K169" s="9" t="s">
        <v>112</v>
      </c>
      <c r="L169" s="9" t="str">
        <f>K169&amp;COUNTIF($K$2:$K169,K169)</f>
        <v>UC San Diego Triathlon Team (University of California, San Diego)4</v>
      </c>
      <c r="M169" s="9">
        <f t="shared" si="2"/>
        <v>168</v>
      </c>
    </row>
    <row r="170" spans="1:13" x14ac:dyDescent="0.35">
      <c r="A170" s="9">
        <v>582</v>
      </c>
      <c r="B170" s="9">
        <v>839</v>
      </c>
      <c r="C170" s="9" t="s">
        <v>936</v>
      </c>
      <c r="D170" s="9" t="s">
        <v>1094</v>
      </c>
      <c r="E170" s="12">
        <v>0.55972222222222223</v>
      </c>
      <c r="F170" s="12">
        <v>0.17986111111111111</v>
      </c>
      <c r="G170" s="10">
        <v>6.6944444444444445E-2</v>
      </c>
      <c r="H170" s="12">
        <v>6.805555555555555E-2</v>
      </c>
      <c r="I170" s="11">
        <v>2.1875</v>
      </c>
      <c r="J170" s="10">
        <v>0.11687499999999999</v>
      </c>
      <c r="K170" s="9" t="s">
        <v>20</v>
      </c>
      <c r="L170" s="9" t="str">
        <f>K170&amp;COUNTIF($K$2:$K170,K170)</f>
        <v>Liberty University5</v>
      </c>
      <c r="M170" s="9">
        <f t="shared" si="2"/>
        <v>169</v>
      </c>
    </row>
    <row r="171" spans="1:13" x14ac:dyDescent="0.35">
      <c r="A171" s="9">
        <v>587</v>
      </c>
      <c r="B171" s="9">
        <v>847</v>
      </c>
      <c r="C171" s="9" t="s">
        <v>935</v>
      </c>
      <c r="D171" s="9" t="s">
        <v>1094</v>
      </c>
      <c r="E171" s="12">
        <v>0.68263888888888891</v>
      </c>
      <c r="F171" s="12">
        <v>0.15208333333333332</v>
      </c>
      <c r="G171" s="10">
        <v>6.4166666666666664E-2</v>
      </c>
      <c r="H171" s="12">
        <v>6.458333333333334E-2</v>
      </c>
      <c r="I171" s="11">
        <v>2.2916666666666665</v>
      </c>
      <c r="J171" s="10">
        <v>0.11738425925925926</v>
      </c>
      <c r="K171" s="9" t="s">
        <v>813</v>
      </c>
      <c r="L171" s="9" t="str">
        <f>K171&amp;COUNTIF($K$2:$K171,K171)</f>
        <v>Montana State Triathlon Club1</v>
      </c>
      <c r="M171" s="9">
        <f t="shared" si="2"/>
        <v>170</v>
      </c>
    </row>
    <row r="172" spans="1:13" x14ac:dyDescent="0.35">
      <c r="A172" s="9">
        <v>590</v>
      </c>
      <c r="B172" s="9">
        <v>808</v>
      </c>
      <c r="C172" s="9" t="s">
        <v>934</v>
      </c>
      <c r="D172" s="9" t="s">
        <v>1094</v>
      </c>
      <c r="E172" s="12">
        <v>0.73263888888888884</v>
      </c>
      <c r="F172" s="12">
        <v>0.12708333333333333</v>
      </c>
      <c r="G172" s="10">
        <v>6.7187499999999997E-2</v>
      </c>
      <c r="H172" s="12">
        <v>5.9027777777777783E-2</v>
      </c>
      <c r="I172" s="11">
        <v>2.1083333333333334</v>
      </c>
      <c r="J172" s="10">
        <v>0.11766203703703704</v>
      </c>
      <c r="K172" s="9" t="s">
        <v>25</v>
      </c>
      <c r="L172" s="9" t="str">
        <f>K172&amp;COUNTIF($K$2:$K172,K172)</f>
        <v>Cal Triathlon (University of California, Berkeley)15</v>
      </c>
      <c r="M172" s="9">
        <f t="shared" si="2"/>
        <v>171</v>
      </c>
    </row>
    <row r="173" spans="1:13" x14ac:dyDescent="0.35">
      <c r="A173" s="9">
        <v>593</v>
      </c>
      <c r="B173" s="9">
        <v>671</v>
      </c>
      <c r="C173" s="9" t="s">
        <v>1098</v>
      </c>
      <c r="D173" s="9" t="s">
        <v>1094</v>
      </c>
      <c r="J173" s="10">
        <v>0.11804398148148149</v>
      </c>
      <c r="K173" s="9" t="s">
        <v>25</v>
      </c>
      <c r="L173" s="9" t="str">
        <f>K173&amp;COUNTIF($K$2:$K173,K173)</f>
        <v>Cal Triathlon (University of California, Berkeley)16</v>
      </c>
      <c r="M173" s="9">
        <f t="shared" si="2"/>
        <v>172</v>
      </c>
    </row>
    <row r="174" spans="1:13" x14ac:dyDescent="0.35">
      <c r="A174" s="9">
        <v>595</v>
      </c>
      <c r="B174" s="9">
        <v>812</v>
      </c>
      <c r="C174" s="9" t="s">
        <v>933</v>
      </c>
      <c r="D174" s="9" t="s">
        <v>1094</v>
      </c>
      <c r="E174" s="12">
        <v>0.55347222222222225</v>
      </c>
      <c r="F174" s="12">
        <v>0.19305555555555554</v>
      </c>
      <c r="G174" s="10">
        <v>6.5474537037037039E-2</v>
      </c>
      <c r="H174" s="12">
        <v>4.3750000000000004E-2</v>
      </c>
      <c r="I174" s="11">
        <v>2.3791666666666669</v>
      </c>
      <c r="J174" s="10">
        <v>0.11832175925925925</v>
      </c>
      <c r="K174" s="9" t="s">
        <v>25</v>
      </c>
      <c r="L174" s="9" t="str">
        <f>K174&amp;COUNTIF($K$2:$K174,K174)</f>
        <v>Cal Triathlon (University of California, Berkeley)17</v>
      </c>
      <c r="M174" s="9">
        <f t="shared" si="2"/>
        <v>173</v>
      </c>
    </row>
    <row r="175" spans="1:13" x14ac:dyDescent="0.35">
      <c r="A175" s="9">
        <v>596</v>
      </c>
      <c r="B175" s="9">
        <v>655</v>
      </c>
      <c r="C175" s="9" t="s">
        <v>932</v>
      </c>
      <c r="D175" s="9" t="s">
        <v>1094</v>
      </c>
      <c r="E175" s="12">
        <v>0.63124999999999998</v>
      </c>
      <c r="F175" s="12">
        <v>0.21736111111111112</v>
      </c>
      <c r="G175" s="10">
        <v>6.7777777777777784E-2</v>
      </c>
      <c r="H175" s="12">
        <v>9.8611111111111108E-2</v>
      </c>
      <c r="I175" s="11">
        <v>2.0895833333333331</v>
      </c>
      <c r="J175" s="10">
        <v>0.11842592592592593</v>
      </c>
      <c r="K175" s="9" t="s">
        <v>760</v>
      </c>
      <c r="L175" s="9" t="str">
        <f>K175&amp;COUNTIF($K$2:$K175,K175)</f>
        <v>Ohio State University1</v>
      </c>
      <c r="M175" s="9">
        <f t="shared" si="2"/>
        <v>174</v>
      </c>
    </row>
    <row r="176" spans="1:13" x14ac:dyDescent="0.35">
      <c r="A176" s="9">
        <v>597</v>
      </c>
      <c r="B176" s="9">
        <v>686</v>
      </c>
      <c r="C176" s="9" t="s">
        <v>931</v>
      </c>
      <c r="D176" s="9" t="s">
        <v>1094</v>
      </c>
      <c r="E176" s="12">
        <v>0.70208333333333339</v>
      </c>
      <c r="F176" s="12">
        <v>0.17361111111111113</v>
      </c>
      <c r="G176" s="10">
        <v>6.8935185185185183E-2</v>
      </c>
      <c r="H176" s="12">
        <v>7.4999999999999997E-2</v>
      </c>
      <c r="I176" s="11">
        <v>2.0187500000000003</v>
      </c>
      <c r="J176" s="10">
        <v>0.11846064814814815</v>
      </c>
      <c r="K176" s="9" t="s">
        <v>112</v>
      </c>
      <c r="L176" s="9" t="str">
        <f>K176&amp;COUNTIF($K$2:$K176,K176)</f>
        <v>UC San Diego Triathlon Team (University of California, San Diego)5</v>
      </c>
      <c r="M176" s="9">
        <f t="shared" si="2"/>
        <v>175</v>
      </c>
    </row>
    <row r="177" spans="1:13" x14ac:dyDescent="0.35">
      <c r="A177" s="9">
        <v>600</v>
      </c>
      <c r="B177" s="9">
        <v>714</v>
      </c>
      <c r="C177" s="9" t="s">
        <v>930</v>
      </c>
      <c r="D177" s="9" t="s">
        <v>1094</v>
      </c>
      <c r="E177" s="12">
        <v>0.68055555555555547</v>
      </c>
      <c r="F177" s="12">
        <v>0.12361111111111112</v>
      </c>
      <c r="G177" s="10">
        <v>6.8425925925925932E-2</v>
      </c>
      <c r="H177" s="12">
        <v>4.5138888888888888E-2</v>
      </c>
      <c r="I177" s="11">
        <v>2.1638888888888888</v>
      </c>
      <c r="J177" s="10">
        <v>0.11868055555555555</v>
      </c>
      <c r="K177" s="9" t="s">
        <v>103</v>
      </c>
      <c r="L177" s="9" t="str">
        <f>K177&amp;COUNTIF($K$2:$K177,K177)</f>
        <v>United States Air Force Academy Triathlon team4</v>
      </c>
      <c r="M177" s="9">
        <f t="shared" si="2"/>
        <v>176</v>
      </c>
    </row>
    <row r="178" spans="1:13" x14ac:dyDescent="0.35">
      <c r="A178" s="9">
        <v>603</v>
      </c>
      <c r="B178" s="9">
        <v>782</v>
      </c>
      <c r="C178" s="9" t="s">
        <v>929</v>
      </c>
      <c r="D178" s="9" t="s">
        <v>1094</v>
      </c>
      <c r="E178" s="12">
        <v>0.72013888888888899</v>
      </c>
      <c r="F178" s="12">
        <v>0.19166666666666665</v>
      </c>
      <c r="G178" s="10">
        <v>7.0208333333333331E-2</v>
      </c>
      <c r="H178" s="12">
        <v>5.6250000000000001E-2</v>
      </c>
      <c r="I178" s="11">
        <v>1.95</v>
      </c>
      <c r="J178" s="10">
        <v>0.11886574074074074</v>
      </c>
      <c r="K178" s="9" t="s">
        <v>133</v>
      </c>
      <c r="L178" s="9" t="str">
        <f>K178&amp;COUNTIF($K$2:$K178,K178)</f>
        <v>University of Miami Tri Canes2</v>
      </c>
      <c r="M178" s="9">
        <f t="shared" si="2"/>
        <v>177</v>
      </c>
    </row>
    <row r="179" spans="1:13" x14ac:dyDescent="0.35">
      <c r="A179" s="9">
        <v>605</v>
      </c>
      <c r="B179" s="9">
        <v>984</v>
      </c>
      <c r="C179" s="9" t="s">
        <v>928</v>
      </c>
      <c r="D179" s="9" t="s">
        <v>1094</v>
      </c>
      <c r="E179" s="12">
        <v>0.57152777777777775</v>
      </c>
      <c r="F179" s="12">
        <v>0.20625000000000002</v>
      </c>
      <c r="G179" s="10">
        <v>6.805555555555555E-2</v>
      </c>
      <c r="H179" s="12">
        <v>8.6111111111111124E-2</v>
      </c>
      <c r="I179" s="11">
        <v>2.1895833333333332</v>
      </c>
      <c r="J179" s="10">
        <v>0.11896990740740741</v>
      </c>
      <c r="K179" s="9" t="s">
        <v>78</v>
      </c>
      <c r="L179" s="9" t="str">
        <f>K179&amp;COUNTIF($K$2:$K179,K179)</f>
        <v>Wisconsin Triathlon Team (University of Wisconsin, Madison)6</v>
      </c>
      <c r="M179" s="9">
        <f t="shared" si="2"/>
        <v>178</v>
      </c>
    </row>
    <row r="180" spans="1:13" x14ac:dyDescent="0.35">
      <c r="A180" s="9">
        <v>608</v>
      </c>
      <c r="B180" s="9">
        <v>934</v>
      </c>
      <c r="C180" s="9" t="s">
        <v>927</v>
      </c>
      <c r="D180" s="9" t="s">
        <v>1094</v>
      </c>
      <c r="E180" s="12">
        <v>0.64513888888888882</v>
      </c>
      <c r="F180" s="12">
        <v>0.22638888888888889</v>
      </c>
      <c r="G180" s="10">
        <v>6.2766203703703713E-2</v>
      </c>
      <c r="H180" s="12">
        <v>6.0416666666666667E-2</v>
      </c>
      <c r="I180" s="11">
        <v>2.442361111111111</v>
      </c>
      <c r="J180" s="10">
        <v>0.11903935185185184</v>
      </c>
      <c r="K180" s="9" t="s">
        <v>143</v>
      </c>
      <c r="L180" s="9" t="str">
        <f>K180&amp;COUNTIF($K$2:$K180,K180)</f>
        <v>United States Coast Guard Academy6</v>
      </c>
      <c r="M180" s="9">
        <f t="shared" si="2"/>
        <v>179</v>
      </c>
    </row>
    <row r="181" spans="1:13" x14ac:dyDescent="0.35">
      <c r="A181" s="9">
        <v>610</v>
      </c>
      <c r="B181" s="9">
        <v>738</v>
      </c>
      <c r="C181" s="9" t="s">
        <v>926</v>
      </c>
      <c r="D181" s="9" t="s">
        <v>1094</v>
      </c>
      <c r="E181" s="12">
        <v>0.68958333333333333</v>
      </c>
      <c r="F181" s="12">
        <v>0.22152777777777777</v>
      </c>
      <c r="G181" s="10">
        <v>6.6678240740740746E-2</v>
      </c>
      <c r="H181" s="12">
        <v>5.486111111111111E-2</v>
      </c>
      <c r="I181" s="11">
        <v>2.1791666666666667</v>
      </c>
      <c r="J181" s="10">
        <v>0.11913194444444446</v>
      </c>
      <c r="K181" s="9" t="s">
        <v>109</v>
      </c>
      <c r="L181" s="9" t="str">
        <f>K181&amp;COUNTIF($K$2:$K181,K181)</f>
        <v>University of Florida Tri-Gators3</v>
      </c>
      <c r="M181" s="9">
        <f t="shared" si="2"/>
        <v>180</v>
      </c>
    </row>
    <row r="182" spans="1:13" x14ac:dyDescent="0.35">
      <c r="A182" s="9">
        <v>611</v>
      </c>
      <c r="B182" s="9">
        <v>768</v>
      </c>
      <c r="C182" s="9" t="s">
        <v>925</v>
      </c>
      <c r="D182" s="9" t="s">
        <v>1094</v>
      </c>
      <c r="E182" s="12">
        <v>0.65138888888888891</v>
      </c>
      <c r="F182" s="12">
        <v>0.12083333333333333</v>
      </c>
      <c r="G182" s="10">
        <v>6.6886574074074071E-2</v>
      </c>
      <c r="H182" s="12">
        <v>8.1250000000000003E-2</v>
      </c>
      <c r="I182" s="11">
        <v>2.2826388888888887</v>
      </c>
      <c r="J182" s="10">
        <v>0.11917824074074074</v>
      </c>
      <c r="K182" s="9" t="s">
        <v>100</v>
      </c>
      <c r="L182" s="9" t="str">
        <f>K182&amp;COUNTIF($K$2:$K182,K182)</f>
        <v>UC Davis Triathlon (University of California, Davis)9</v>
      </c>
      <c r="M182" s="9">
        <f t="shared" si="2"/>
        <v>181</v>
      </c>
    </row>
    <row r="183" spans="1:13" x14ac:dyDescent="0.35">
      <c r="A183" s="9">
        <v>613</v>
      </c>
      <c r="B183" s="9">
        <v>917</v>
      </c>
      <c r="C183" s="9" t="s">
        <v>924</v>
      </c>
      <c r="D183" s="9" t="s">
        <v>1094</v>
      </c>
      <c r="E183" s="12">
        <v>0.60902777777777783</v>
      </c>
      <c r="F183" s="12">
        <v>0.20416666666666669</v>
      </c>
      <c r="G183" s="10">
        <v>6.3935185185185192E-2</v>
      </c>
      <c r="H183" s="12">
        <v>8.0555555555555561E-2</v>
      </c>
      <c r="I183" s="11">
        <v>2.4291666666666667</v>
      </c>
      <c r="J183" s="10">
        <v>0.1193287037037037</v>
      </c>
      <c r="K183" s="9" t="s">
        <v>33</v>
      </c>
      <c r="L183" s="9" t="str">
        <f>K183&amp;COUNTIF($K$2:$K183,K183)</f>
        <v>UCLA Triathlon9</v>
      </c>
      <c r="M183" s="9">
        <f t="shared" si="2"/>
        <v>182</v>
      </c>
    </row>
    <row r="184" spans="1:13" x14ac:dyDescent="0.35">
      <c r="A184" s="9">
        <v>614</v>
      </c>
      <c r="B184" s="9">
        <v>890</v>
      </c>
      <c r="C184" s="9" t="s">
        <v>923</v>
      </c>
      <c r="D184" s="9" t="s">
        <v>1094</v>
      </c>
      <c r="E184" s="12">
        <v>0.86388888888888893</v>
      </c>
      <c r="F184" s="12">
        <v>0.15902777777777777</v>
      </c>
      <c r="G184" s="10">
        <v>6.8368055555555557E-2</v>
      </c>
      <c r="H184" s="12">
        <v>7.2222222222222229E-2</v>
      </c>
      <c r="I184" s="11">
        <v>1.9819444444444445</v>
      </c>
      <c r="J184" s="10">
        <v>0.1196875</v>
      </c>
      <c r="K184" s="9" t="s">
        <v>48</v>
      </c>
      <c r="L184" s="9" t="str">
        <f>K184&amp;COUNTIF($K$2:$K184,K184)</f>
        <v>Purdue Triathlon4</v>
      </c>
      <c r="M184" s="9">
        <f t="shared" si="2"/>
        <v>183</v>
      </c>
    </row>
    <row r="185" spans="1:13" x14ac:dyDescent="0.35">
      <c r="A185" s="9">
        <v>616</v>
      </c>
      <c r="B185" s="9">
        <v>926</v>
      </c>
      <c r="C185" s="9" t="s">
        <v>922</v>
      </c>
      <c r="D185" s="9" t="s">
        <v>1094</v>
      </c>
      <c r="E185" s="12">
        <v>0.59861111111111109</v>
      </c>
      <c r="F185" s="12">
        <v>0.14722222222222223</v>
      </c>
      <c r="G185" s="10">
        <v>6.6944444444444445E-2</v>
      </c>
      <c r="H185" s="12">
        <v>7.9861111111111105E-2</v>
      </c>
      <c r="I185" s="11">
        <v>2.3423611111111113</v>
      </c>
      <c r="J185" s="10">
        <v>0.11978009259259259</v>
      </c>
      <c r="K185" s="9" t="s">
        <v>89</v>
      </c>
      <c r="L185" s="9" t="str">
        <f>K185&amp;COUNTIF($K$2:$K185,K185)</f>
        <v>UCSB Triathlon Club (University of California, Santa Barbara)8</v>
      </c>
      <c r="M185" s="9">
        <f t="shared" si="2"/>
        <v>184</v>
      </c>
    </row>
    <row r="186" spans="1:13" x14ac:dyDescent="0.35">
      <c r="A186" s="9">
        <v>618</v>
      </c>
      <c r="B186" s="9">
        <v>735</v>
      </c>
      <c r="C186" s="9" t="s">
        <v>921</v>
      </c>
      <c r="D186" s="9" t="s">
        <v>1094</v>
      </c>
      <c r="E186" s="12">
        <v>0.84861111111111109</v>
      </c>
      <c r="F186" s="12">
        <v>0.20138888888888887</v>
      </c>
      <c r="G186" s="10">
        <v>6.5902777777777768E-2</v>
      </c>
      <c r="H186" s="12">
        <v>7.1527777777777787E-2</v>
      </c>
      <c r="I186" s="11">
        <v>2.1173611111111112</v>
      </c>
      <c r="J186" s="10">
        <v>0.11991898148148149</v>
      </c>
      <c r="K186" s="9" t="s">
        <v>36</v>
      </c>
      <c r="L186" s="9" t="str">
        <f>K186&amp;COUNTIF($K$2:$K186,K186)</f>
        <v>Duke4</v>
      </c>
      <c r="M186" s="9">
        <f t="shared" si="2"/>
        <v>185</v>
      </c>
    </row>
    <row r="187" spans="1:13" x14ac:dyDescent="0.35">
      <c r="A187" s="9">
        <v>619</v>
      </c>
      <c r="B187" s="9">
        <v>777</v>
      </c>
      <c r="C187" s="9" t="s">
        <v>920</v>
      </c>
      <c r="D187" s="9" t="s">
        <v>1094</v>
      </c>
      <c r="E187" s="12">
        <v>0.57500000000000007</v>
      </c>
      <c r="F187" s="12">
        <v>0.13125000000000001</v>
      </c>
      <c r="G187" s="10">
        <v>7.0868055555555545E-2</v>
      </c>
      <c r="H187" s="12">
        <v>6.7361111111111108E-2</v>
      </c>
      <c r="I187" s="11">
        <v>2.1736111111111112</v>
      </c>
      <c r="J187" s="10">
        <v>0.12002314814814814</v>
      </c>
      <c r="K187" s="9" t="s">
        <v>7</v>
      </c>
      <c r="L187" s="9" t="str">
        <f>K187&amp;COUNTIF($K$2:$K187,K187)</f>
        <v>CU Triathlon Team (University of Colorado, Boulder)12</v>
      </c>
      <c r="M187" s="9">
        <f t="shared" si="2"/>
        <v>186</v>
      </c>
    </row>
    <row r="188" spans="1:13" x14ac:dyDescent="0.35">
      <c r="A188" s="9">
        <v>620</v>
      </c>
      <c r="B188" s="9">
        <v>935</v>
      </c>
      <c r="C188" s="9" t="s">
        <v>919</v>
      </c>
      <c r="D188" s="9" t="s">
        <v>1094</v>
      </c>
      <c r="E188" s="12">
        <v>0.76250000000000007</v>
      </c>
      <c r="F188" s="12">
        <v>0.17986111111111111</v>
      </c>
      <c r="G188" s="10">
        <v>6.6284722222222217E-2</v>
      </c>
      <c r="H188" s="12">
        <v>6.805555555555555E-2</v>
      </c>
      <c r="I188" s="11">
        <v>2.2152777777777777</v>
      </c>
      <c r="J188" s="10">
        <v>0.12008101851851853</v>
      </c>
      <c r="K188" s="9" t="s">
        <v>143</v>
      </c>
      <c r="L188" s="9" t="str">
        <f>K188&amp;COUNTIF($K$2:$K188,K188)</f>
        <v>United States Coast Guard Academy7</v>
      </c>
      <c r="M188" s="9">
        <f t="shared" si="2"/>
        <v>187</v>
      </c>
    </row>
    <row r="189" spans="1:13" x14ac:dyDescent="0.35">
      <c r="A189" s="9">
        <v>621</v>
      </c>
      <c r="B189" s="9">
        <v>878</v>
      </c>
      <c r="C189" s="9" t="s">
        <v>918</v>
      </c>
      <c r="D189" s="9" t="s">
        <v>1094</v>
      </c>
      <c r="E189" s="12">
        <v>0.61458333333333337</v>
      </c>
      <c r="F189" s="12">
        <v>0.19513888888888889</v>
      </c>
      <c r="G189" s="10">
        <v>6.5752314814814819E-2</v>
      </c>
      <c r="H189" s="12">
        <v>6.25E-2</v>
      </c>
      <c r="I189" s="11">
        <v>2.3923611111111112</v>
      </c>
      <c r="J189" s="10">
        <v>0.12018518518518519</v>
      </c>
      <c r="K189" s="9" t="s">
        <v>853</v>
      </c>
      <c r="L189" s="9" t="str">
        <f>K189&amp;COUNTIF($K$2:$K189,K189)</f>
        <v>Oregon State University Triathlon Club1</v>
      </c>
      <c r="M189" s="9">
        <f t="shared" si="2"/>
        <v>188</v>
      </c>
    </row>
    <row r="190" spans="1:13" x14ac:dyDescent="0.35">
      <c r="A190" s="9">
        <v>623</v>
      </c>
      <c r="B190" s="9">
        <v>860</v>
      </c>
      <c r="C190" s="9" t="s">
        <v>917</v>
      </c>
      <c r="D190" s="9" t="s">
        <v>1094</v>
      </c>
      <c r="E190" s="12">
        <v>0.60763888888888895</v>
      </c>
      <c r="F190" s="12">
        <v>0.15069444444444444</v>
      </c>
      <c r="G190" s="10">
        <v>6.7789351851851851E-2</v>
      </c>
      <c r="H190" s="12">
        <v>4.6527777777777779E-2</v>
      </c>
      <c r="I190" s="11">
        <v>2.35</v>
      </c>
      <c r="J190" s="10">
        <v>0.12040509259259259</v>
      </c>
      <c r="K190" s="9" t="s">
        <v>65</v>
      </c>
      <c r="L190" s="9" t="str">
        <f>K190&amp;COUNTIF($K$2:$K190,K190)</f>
        <v>Northeastern University Triathlon Club4</v>
      </c>
      <c r="M190" s="9">
        <f t="shared" si="2"/>
        <v>189</v>
      </c>
    </row>
    <row r="191" spans="1:13" x14ac:dyDescent="0.35">
      <c r="A191" s="9">
        <v>626</v>
      </c>
      <c r="B191" s="9">
        <v>924</v>
      </c>
      <c r="C191" s="9" t="s">
        <v>916</v>
      </c>
      <c r="D191" s="9" t="s">
        <v>1094</v>
      </c>
      <c r="E191" s="12">
        <v>0.75208333333333333</v>
      </c>
      <c r="F191" s="12">
        <v>0.13472222222222222</v>
      </c>
      <c r="G191" s="10">
        <v>6.4155092592592597E-2</v>
      </c>
      <c r="H191" s="12">
        <v>5.6250000000000001E-2</v>
      </c>
      <c r="I191" s="11">
        <v>2.4527777777777779</v>
      </c>
      <c r="J191" s="10">
        <v>0.12077546296296297</v>
      </c>
      <c r="K191" s="9" t="s">
        <v>89</v>
      </c>
      <c r="L191" s="9" t="str">
        <f>K191&amp;COUNTIF($K$2:$K191,K191)</f>
        <v>UCSB Triathlon Club (University of California, Santa Barbara)9</v>
      </c>
      <c r="M191" s="9">
        <f t="shared" si="2"/>
        <v>190</v>
      </c>
    </row>
    <row r="192" spans="1:13" x14ac:dyDescent="0.35">
      <c r="A192" s="9">
        <v>627</v>
      </c>
      <c r="B192" s="9">
        <v>707</v>
      </c>
      <c r="C192" s="9" t="s">
        <v>131</v>
      </c>
      <c r="D192" s="9" t="s">
        <v>1094</v>
      </c>
      <c r="E192" s="12">
        <v>0.55625000000000002</v>
      </c>
      <c r="F192" s="12">
        <v>0.14652777777777778</v>
      </c>
      <c r="G192" s="10">
        <v>7.0520833333333324E-2</v>
      </c>
      <c r="H192" s="12">
        <v>6.0416666666666667E-2</v>
      </c>
      <c r="I192" s="11">
        <v>2.254861111111111</v>
      </c>
      <c r="J192" s="10">
        <v>0.12085648148148148</v>
      </c>
      <c r="K192" s="9" t="s">
        <v>78</v>
      </c>
      <c r="L192" s="9" t="str">
        <f>K192&amp;COUNTIF($K$2:$K192,K192)</f>
        <v>Wisconsin Triathlon Team (University of Wisconsin, Madison)7</v>
      </c>
      <c r="M192" s="9">
        <f t="shared" si="2"/>
        <v>191</v>
      </c>
    </row>
    <row r="193" spans="1:13" x14ac:dyDescent="0.35">
      <c r="A193" s="9">
        <v>628</v>
      </c>
      <c r="B193" s="9">
        <v>705</v>
      </c>
      <c r="C193" s="9" t="s">
        <v>915</v>
      </c>
      <c r="D193" s="9" t="s">
        <v>1094</v>
      </c>
      <c r="E193" s="12">
        <v>0.70486111111111116</v>
      </c>
      <c r="F193" s="12">
        <v>0.15138888888888888</v>
      </c>
      <c r="G193" s="10">
        <v>6.7592592592592593E-2</v>
      </c>
      <c r="H193" s="12">
        <v>3.9583333333333331E-2</v>
      </c>
      <c r="I193" s="11">
        <v>2.307638888888889</v>
      </c>
      <c r="J193" s="10">
        <v>0.12100694444444444</v>
      </c>
      <c r="K193" s="9" t="s">
        <v>775</v>
      </c>
      <c r="L193" s="9" t="str">
        <f>K193&amp;COUNTIF($K$2:$K193,K193)</f>
        <v>UTSA Triathlon Club (UT San Antonio)1</v>
      </c>
      <c r="M193" s="9">
        <f t="shared" si="2"/>
        <v>192</v>
      </c>
    </row>
    <row r="194" spans="1:13" x14ac:dyDescent="0.35">
      <c r="A194" s="9">
        <v>631</v>
      </c>
      <c r="B194" s="9">
        <v>876</v>
      </c>
      <c r="C194" s="9" t="s">
        <v>914</v>
      </c>
      <c r="D194" s="9" t="s">
        <v>1094</v>
      </c>
      <c r="E194" s="12">
        <v>0.62986111111111109</v>
      </c>
      <c r="F194" s="12">
        <v>0.20694444444444446</v>
      </c>
      <c r="G194" s="10">
        <v>6.7037037037037034E-2</v>
      </c>
      <c r="H194" s="12">
        <v>9.3055555555555558E-2</v>
      </c>
      <c r="I194" s="11">
        <v>2.3194444444444442</v>
      </c>
      <c r="J194" s="10">
        <v>0.12121527777777778</v>
      </c>
      <c r="K194" s="9" t="s">
        <v>853</v>
      </c>
      <c r="L194" s="9" t="str">
        <f>K194&amp;COUNTIF($K$2:$K194,K194)</f>
        <v>Oregon State University Triathlon Club2</v>
      </c>
      <c r="M194" s="9">
        <f t="shared" si="2"/>
        <v>193</v>
      </c>
    </row>
    <row r="195" spans="1:13" x14ac:dyDescent="0.35">
      <c r="A195" s="9">
        <v>632</v>
      </c>
      <c r="B195" s="9">
        <v>626</v>
      </c>
      <c r="C195" s="9" t="s">
        <v>913</v>
      </c>
      <c r="D195" s="9" t="s">
        <v>1094</v>
      </c>
      <c r="E195" s="12">
        <v>0.79027777777777775</v>
      </c>
      <c r="F195" s="12">
        <v>0.1361111111111111</v>
      </c>
      <c r="G195" s="10">
        <v>6.40162037037037E-2</v>
      </c>
      <c r="H195" s="12">
        <v>5.486111111111111E-2</v>
      </c>
      <c r="I195" s="11">
        <v>2.4506944444444447</v>
      </c>
      <c r="J195" s="10">
        <v>0.12125000000000001</v>
      </c>
      <c r="K195" s="9" t="s">
        <v>15</v>
      </c>
      <c r="L195" s="9" t="str">
        <f>K195&amp;COUNTIF($K$2:$K195,K195)</f>
        <v>Colorado State University Triathlon Club5</v>
      </c>
      <c r="M195" s="9">
        <f t="shared" si="2"/>
        <v>194</v>
      </c>
    </row>
    <row r="196" spans="1:13" x14ac:dyDescent="0.35">
      <c r="A196" s="9">
        <v>633</v>
      </c>
      <c r="B196" s="9">
        <v>805</v>
      </c>
      <c r="C196" s="9" t="s">
        <v>912</v>
      </c>
      <c r="D196" s="9" t="s">
        <v>1094</v>
      </c>
      <c r="E196" s="12">
        <v>0.70833333333333337</v>
      </c>
      <c r="F196" s="12">
        <v>0.15833333333333333</v>
      </c>
      <c r="G196" s="10">
        <v>7.2199074074074068E-2</v>
      </c>
      <c r="H196" s="12">
        <v>8.6111111111111124E-2</v>
      </c>
      <c r="I196" s="11">
        <v>1.9909722222222221</v>
      </c>
      <c r="J196" s="10">
        <v>0.12129629629629629</v>
      </c>
      <c r="K196" s="9" t="s">
        <v>25</v>
      </c>
      <c r="L196" s="9" t="str">
        <f>K196&amp;COUNTIF($K$2:$K196,K196)</f>
        <v>Cal Triathlon (University of California, Berkeley)18</v>
      </c>
      <c r="M196" s="9">
        <f t="shared" ref="M196:M259" si="3">M195+1</f>
        <v>195</v>
      </c>
    </row>
    <row r="197" spans="1:13" x14ac:dyDescent="0.35">
      <c r="A197" s="9">
        <v>636</v>
      </c>
      <c r="B197" s="9">
        <v>973</v>
      </c>
      <c r="C197" s="9" t="s">
        <v>911</v>
      </c>
      <c r="D197" s="9" t="s">
        <v>1094</v>
      </c>
      <c r="E197" s="11">
        <v>1.05</v>
      </c>
      <c r="F197" s="12">
        <v>0.57430555555555551</v>
      </c>
      <c r="G197" s="10">
        <v>8.9351851851851849E-2</v>
      </c>
      <c r="H197" s="12">
        <v>0.13819444444444443</v>
      </c>
      <c r="I197" s="12">
        <v>0.16180555555555556</v>
      </c>
      <c r="J197" s="10">
        <v>0.12144675925925925</v>
      </c>
      <c r="K197" s="9" t="s">
        <v>78</v>
      </c>
      <c r="L197" s="9" t="str">
        <f>K197&amp;COUNTIF($K$2:$K197,K197)</f>
        <v>Wisconsin Triathlon Team (University of Wisconsin, Madison)8</v>
      </c>
      <c r="M197" s="9">
        <f t="shared" si="3"/>
        <v>196</v>
      </c>
    </row>
    <row r="198" spans="1:13" x14ac:dyDescent="0.35">
      <c r="A198" s="9">
        <v>639</v>
      </c>
      <c r="B198" s="9">
        <v>823</v>
      </c>
      <c r="C198" s="9" t="s">
        <v>910</v>
      </c>
      <c r="D198" s="9" t="s">
        <v>1094</v>
      </c>
      <c r="E198" s="12">
        <v>0.62638888888888888</v>
      </c>
      <c r="F198" s="12">
        <v>0.15347222222222223</v>
      </c>
      <c r="G198" s="10">
        <v>7.2685185185185186E-2</v>
      </c>
      <c r="H198" s="12">
        <v>4.7916666666666663E-2</v>
      </c>
      <c r="I198" s="11">
        <v>2.1020833333333333</v>
      </c>
      <c r="J198" s="10">
        <v>0.12155092592592592</v>
      </c>
      <c r="K198" s="9" t="s">
        <v>770</v>
      </c>
      <c r="L198" s="9" t="str">
        <f>K198&amp;COUNTIF($K$2:$K198,K198)</f>
        <v>Cornell2</v>
      </c>
      <c r="M198" s="9">
        <f t="shared" si="3"/>
        <v>197</v>
      </c>
    </row>
    <row r="199" spans="1:13" x14ac:dyDescent="0.35">
      <c r="A199" s="9">
        <v>640</v>
      </c>
      <c r="B199" s="9">
        <v>781</v>
      </c>
      <c r="C199" s="9" t="s">
        <v>134</v>
      </c>
      <c r="D199" s="9" t="s">
        <v>1094</v>
      </c>
      <c r="E199" s="12">
        <v>0.69097222222222221</v>
      </c>
      <c r="F199" s="12">
        <v>0.17916666666666667</v>
      </c>
      <c r="G199" s="10">
        <v>6.9328703703703712E-2</v>
      </c>
      <c r="H199" s="12">
        <v>5.2083333333333336E-2</v>
      </c>
      <c r="I199" s="11">
        <v>2.2111111111111112</v>
      </c>
      <c r="J199" s="10">
        <v>0.12157407407407407</v>
      </c>
      <c r="K199" s="9" t="s">
        <v>133</v>
      </c>
      <c r="L199" s="9" t="str">
        <f>K199&amp;COUNTIF($K$2:$K199,K199)</f>
        <v>University of Miami Tri Canes3</v>
      </c>
      <c r="M199" s="9">
        <f t="shared" si="3"/>
        <v>198</v>
      </c>
    </row>
    <row r="200" spans="1:13" x14ac:dyDescent="0.35">
      <c r="A200" s="9">
        <v>643</v>
      </c>
      <c r="B200" s="9">
        <v>712</v>
      </c>
      <c r="C200" s="9" t="s">
        <v>909</v>
      </c>
      <c r="D200" s="9" t="s">
        <v>1094</v>
      </c>
      <c r="E200" s="12">
        <v>0.70347222222222217</v>
      </c>
      <c r="F200" s="12">
        <v>0.24930555555555556</v>
      </c>
      <c r="G200" s="10">
        <v>6.8368055555555557E-2</v>
      </c>
      <c r="H200" s="12">
        <v>9.2361111111111116E-2</v>
      </c>
      <c r="I200" s="11">
        <v>2.151388888888889</v>
      </c>
      <c r="J200" s="10">
        <v>0.12168981481481482</v>
      </c>
      <c r="K200" s="9" t="s">
        <v>807</v>
      </c>
      <c r="L200" s="9" t="str">
        <f>K200&amp;COUNTIF($K$2:$K200,K200)</f>
        <v>Auburn Triathletes (Auburn University)1</v>
      </c>
      <c r="M200" s="9">
        <f t="shared" si="3"/>
        <v>199</v>
      </c>
    </row>
    <row r="201" spans="1:13" x14ac:dyDescent="0.35">
      <c r="A201" s="9">
        <v>644</v>
      </c>
      <c r="B201" s="9">
        <v>628</v>
      </c>
      <c r="C201" s="9" t="s">
        <v>908</v>
      </c>
      <c r="D201" s="9" t="s">
        <v>1094</v>
      </c>
      <c r="E201" s="12">
        <v>0.53194444444444444</v>
      </c>
      <c r="F201" s="12">
        <v>0.19375000000000001</v>
      </c>
      <c r="G201" s="10">
        <v>7.1249999999999994E-2</v>
      </c>
      <c r="H201" s="12">
        <v>8.6805555555555566E-2</v>
      </c>
      <c r="I201" s="11">
        <v>2.2166666666666668</v>
      </c>
      <c r="J201" s="10">
        <v>0.12177083333333333</v>
      </c>
      <c r="K201" s="9" t="s">
        <v>39</v>
      </c>
      <c r="L201" s="9" t="str">
        <f>K201&amp;COUNTIF($K$2:$K201,K201)</f>
        <v>Columbia University Triathlon2</v>
      </c>
      <c r="M201" s="9">
        <f t="shared" si="3"/>
        <v>200</v>
      </c>
    </row>
    <row r="202" spans="1:13" x14ac:dyDescent="0.35">
      <c r="A202" s="9">
        <v>647</v>
      </c>
      <c r="B202" s="9">
        <v>850</v>
      </c>
      <c r="C202" s="9" t="s">
        <v>907</v>
      </c>
      <c r="D202" s="9" t="s">
        <v>1094</v>
      </c>
      <c r="E202" s="12">
        <v>0.57638888888888895</v>
      </c>
      <c r="F202" s="12">
        <v>0.1423611111111111</v>
      </c>
      <c r="G202" s="10">
        <v>7.18287037037037E-2</v>
      </c>
      <c r="H202" s="12">
        <v>3.3333333333333333E-2</v>
      </c>
      <c r="I202" s="11">
        <v>2.2520833333333332</v>
      </c>
      <c r="J202" s="10">
        <v>0.12193287037037037</v>
      </c>
      <c r="K202" s="9" t="s">
        <v>749</v>
      </c>
      <c r="L202" s="9" t="str">
        <f>K202&amp;COUNTIF($K$2:$K202,K202)</f>
        <v>MSU Triathlon Club (Michigan State University)3</v>
      </c>
      <c r="M202" s="9">
        <f t="shared" si="3"/>
        <v>201</v>
      </c>
    </row>
    <row r="203" spans="1:13" x14ac:dyDescent="0.35">
      <c r="A203" s="9">
        <v>648</v>
      </c>
      <c r="B203" s="9">
        <v>836</v>
      </c>
      <c r="C203" s="9" t="s">
        <v>906</v>
      </c>
      <c r="D203" s="9" t="s">
        <v>1094</v>
      </c>
      <c r="E203" s="12">
        <v>0.68055555555555547</v>
      </c>
      <c r="F203" s="12">
        <v>0.14861111111111111</v>
      </c>
      <c r="G203" s="10">
        <v>6.6516203703703702E-2</v>
      </c>
      <c r="H203" s="12">
        <v>6.0416666666666667E-2</v>
      </c>
      <c r="I203" s="11">
        <v>2.4361111111111113</v>
      </c>
      <c r="J203" s="10">
        <v>0.1219675925925926</v>
      </c>
      <c r="K203" s="9" t="s">
        <v>839</v>
      </c>
      <c r="L203" s="9" t="str">
        <f>K203&amp;COUNTIF($K$2:$K203,K203)</f>
        <v>Grand Canyon University Triathlon Club3</v>
      </c>
      <c r="M203" s="9">
        <f t="shared" si="3"/>
        <v>202</v>
      </c>
    </row>
    <row r="204" spans="1:13" x14ac:dyDescent="0.35">
      <c r="A204" s="9">
        <v>649</v>
      </c>
      <c r="B204" s="9">
        <v>871</v>
      </c>
      <c r="C204" s="9" t="s">
        <v>905</v>
      </c>
      <c r="D204" s="9" t="s">
        <v>1094</v>
      </c>
      <c r="E204" s="12">
        <v>0.59652777777777777</v>
      </c>
      <c r="F204" s="12">
        <v>0.16527777777777777</v>
      </c>
      <c r="G204" s="10">
        <v>6.8946759259259263E-2</v>
      </c>
      <c r="H204" s="12">
        <v>7.9861111111111105E-2</v>
      </c>
      <c r="I204" s="11">
        <v>2.34375</v>
      </c>
      <c r="J204" s="10">
        <v>0.12207175925925927</v>
      </c>
      <c r="K204" s="9" t="s">
        <v>754</v>
      </c>
      <c r="L204" s="9" t="str">
        <f>K204&amp;COUNTIF($K$2:$K204,K204)</f>
        <v>Northwestern5</v>
      </c>
      <c r="M204" s="9">
        <f t="shared" si="3"/>
        <v>203</v>
      </c>
    </row>
    <row r="205" spans="1:13" x14ac:dyDescent="0.35">
      <c r="A205" s="9">
        <v>650</v>
      </c>
      <c r="B205" s="9">
        <v>776</v>
      </c>
      <c r="C205" s="9" t="s">
        <v>904</v>
      </c>
      <c r="D205" s="9" t="s">
        <v>1094</v>
      </c>
      <c r="E205" s="12">
        <v>0.64166666666666672</v>
      </c>
      <c r="F205" s="12">
        <v>0.11180555555555556</v>
      </c>
      <c r="G205" s="10">
        <v>7.1631944444444443E-2</v>
      </c>
      <c r="H205" s="12">
        <v>5.2777777777777778E-2</v>
      </c>
      <c r="I205" s="11">
        <v>2.223611111111111</v>
      </c>
      <c r="J205" s="10">
        <v>0.12215277777777778</v>
      </c>
      <c r="K205" s="9" t="s">
        <v>7</v>
      </c>
      <c r="L205" s="9" t="str">
        <f>K205&amp;COUNTIF($K$2:$K205,K205)</f>
        <v>CU Triathlon Team (University of Colorado, Boulder)13</v>
      </c>
      <c r="M205" s="9">
        <f t="shared" si="3"/>
        <v>204</v>
      </c>
    </row>
    <row r="206" spans="1:13" x14ac:dyDescent="0.35">
      <c r="A206" s="9">
        <v>652</v>
      </c>
      <c r="B206" s="9">
        <v>824</v>
      </c>
      <c r="C206" s="9" t="s">
        <v>903</v>
      </c>
      <c r="D206" s="9" t="s">
        <v>1094</v>
      </c>
      <c r="E206" s="12">
        <v>0.8847222222222223</v>
      </c>
      <c r="F206" s="12">
        <v>0.22638888888888889</v>
      </c>
      <c r="G206" s="10">
        <v>7.1273148148148155E-2</v>
      </c>
      <c r="H206" s="12">
        <v>4.0972222222222222E-2</v>
      </c>
      <c r="I206" s="11">
        <v>1.9097222222222223</v>
      </c>
      <c r="J206" s="10">
        <v>0.12233796296296295</v>
      </c>
      <c r="K206" s="9" t="s">
        <v>770</v>
      </c>
      <c r="L206" s="9" t="str">
        <f>K206&amp;COUNTIF($K$2:$K206,K206)</f>
        <v>Cornell3</v>
      </c>
      <c r="M206" s="9">
        <f t="shared" si="3"/>
        <v>205</v>
      </c>
    </row>
    <row r="207" spans="1:13" x14ac:dyDescent="0.35">
      <c r="A207" s="9">
        <v>656</v>
      </c>
      <c r="B207" s="9">
        <v>809</v>
      </c>
      <c r="C207" s="9" t="s">
        <v>902</v>
      </c>
      <c r="D207" s="9" t="s">
        <v>1094</v>
      </c>
      <c r="E207" s="12">
        <v>0.67291666666666661</v>
      </c>
      <c r="F207" s="12">
        <v>0.15833333333333333</v>
      </c>
      <c r="G207" s="10">
        <v>6.9907407407407404E-2</v>
      </c>
      <c r="H207" s="12">
        <v>3.1944444444444449E-2</v>
      </c>
      <c r="I207" s="11">
        <v>2.3069444444444445</v>
      </c>
      <c r="J207" s="10">
        <v>0.12277777777777778</v>
      </c>
      <c r="K207" s="9" t="s">
        <v>25</v>
      </c>
      <c r="L207" s="9" t="str">
        <f>K207&amp;COUNTIF($K$2:$K207,K207)</f>
        <v>Cal Triathlon (University of California, Berkeley)19</v>
      </c>
      <c r="M207" s="9">
        <f t="shared" si="3"/>
        <v>206</v>
      </c>
    </row>
    <row r="208" spans="1:13" x14ac:dyDescent="0.35">
      <c r="A208" s="9">
        <v>657</v>
      </c>
      <c r="B208" s="9">
        <v>846</v>
      </c>
      <c r="C208" s="9" t="s">
        <v>901</v>
      </c>
      <c r="D208" s="9" t="s">
        <v>1094</v>
      </c>
      <c r="E208" s="12">
        <v>0.68541666666666667</v>
      </c>
      <c r="F208" s="12">
        <v>0.2388888888888889</v>
      </c>
      <c r="G208" s="10">
        <v>6.9826388888888882E-2</v>
      </c>
      <c r="H208" s="12">
        <v>9.930555555555555E-2</v>
      </c>
      <c r="I208" s="11">
        <v>2.1583333333333332</v>
      </c>
      <c r="J208" s="10">
        <v>0.12288194444444445</v>
      </c>
      <c r="K208" s="9" t="s">
        <v>813</v>
      </c>
      <c r="L208" s="9" t="str">
        <f>K208&amp;COUNTIF($K$2:$K208,K208)</f>
        <v>Montana State Triathlon Club2</v>
      </c>
      <c r="M208" s="9">
        <f t="shared" si="3"/>
        <v>207</v>
      </c>
    </row>
    <row r="209" spans="1:13" x14ac:dyDescent="0.35">
      <c r="A209" s="9">
        <v>660</v>
      </c>
      <c r="B209" s="9">
        <v>633</v>
      </c>
      <c r="C209" s="9" t="s">
        <v>899</v>
      </c>
      <c r="D209" s="9" t="s">
        <v>1094</v>
      </c>
      <c r="E209" s="12">
        <v>0.59375</v>
      </c>
      <c r="F209" s="12">
        <v>0.16874999999999998</v>
      </c>
      <c r="G209" s="10">
        <v>7.0335648148148147E-2</v>
      </c>
      <c r="H209" s="12">
        <v>0.1013888888888889</v>
      </c>
      <c r="I209" s="11">
        <v>2.2881944444444442</v>
      </c>
      <c r="J209" s="10">
        <v>0.12289351851851853</v>
      </c>
      <c r="K209" s="9" t="s">
        <v>109</v>
      </c>
      <c r="L209" s="9" t="str">
        <f>K209&amp;COUNTIF($K$2:$K209,K209)</f>
        <v>University of Florida Tri-Gators4</v>
      </c>
      <c r="M209" s="9">
        <f t="shared" si="3"/>
        <v>208</v>
      </c>
    </row>
    <row r="210" spans="1:13" x14ac:dyDescent="0.35">
      <c r="A210" s="9">
        <v>663</v>
      </c>
      <c r="B210" s="9">
        <v>789</v>
      </c>
      <c r="C210" s="9" t="s">
        <v>898</v>
      </c>
      <c r="D210" s="9" t="s">
        <v>1094</v>
      </c>
      <c r="E210" s="12">
        <v>0.59305555555555556</v>
      </c>
      <c r="F210" s="10">
        <v>7.481481481481482E-2</v>
      </c>
      <c r="J210" s="10">
        <v>0.12317129629629631</v>
      </c>
      <c r="K210" s="9" t="s">
        <v>78</v>
      </c>
      <c r="L210" s="9" t="str">
        <f>K210&amp;COUNTIF($K$2:$K210,K210)</f>
        <v>Wisconsin Triathlon Team (University of Wisconsin, Madison)9</v>
      </c>
      <c r="M210" s="9">
        <f t="shared" si="3"/>
        <v>209</v>
      </c>
    </row>
    <row r="211" spans="1:13" x14ac:dyDescent="0.35">
      <c r="A211" s="9">
        <v>669</v>
      </c>
      <c r="B211" s="9">
        <v>796</v>
      </c>
      <c r="C211" s="9" t="s">
        <v>896</v>
      </c>
      <c r="D211" s="9" t="s">
        <v>1094</v>
      </c>
      <c r="E211" s="12">
        <v>0.52916666666666667</v>
      </c>
      <c r="F211" s="12">
        <v>0.19722222222222222</v>
      </c>
      <c r="G211" s="10">
        <v>7.0150462962962956E-2</v>
      </c>
      <c r="H211" s="12">
        <v>5.9027777777777783E-2</v>
      </c>
      <c r="I211" s="11">
        <v>2.4125000000000001</v>
      </c>
      <c r="J211" s="10">
        <v>0.12347222222222222</v>
      </c>
      <c r="K211" s="9" t="s">
        <v>756</v>
      </c>
      <c r="L211" s="9" t="str">
        <f>K211&amp;COUNTIF($K$2:$K211,K211)</f>
        <v>Baylor Triathlon Club (Baylor University)1</v>
      </c>
      <c r="M211" s="9">
        <f t="shared" si="3"/>
        <v>210</v>
      </c>
    </row>
    <row r="212" spans="1:13" x14ac:dyDescent="0.35">
      <c r="A212" s="9">
        <v>670</v>
      </c>
      <c r="B212" s="9">
        <v>891</v>
      </c>
      <c r="C212" s="9" t="s">
        <v>895</v>
      </c>
      <c r="D212" s="9" t="s">
        <v>1094</v>
      </c>
      <c r="E212" s="12">
        <v>0.58888888888888891</v>
      </c>
      <c r="F212" s="12">
        <v>0.20833333333333334</v>
      </c>
      <c r="G212" s="10">
        <v>6.9907407407407404E-2</v>
      </c>
      <c r="H212" s="12">
        <v>8.0555555555555561E-2</v>
      </c>
      <c r="I212" s="11">
        <v>2.3347222222222221</v>
      </c>
      <c r="J212" s="10">
        <v>0.1234837962962963</v>
      </c>
      <c r="K212" s="9" t="s">
        <v>106</v>
      </c>
      <c r="L212" s="9" t="str">
        <f>K212&amp;COUNTIF($K$2:$K212,K212)</f>
        <v>Texas A&amp;M Triathlon Team3</v>
      </c>
      <c r="M212" s="9">
        <f t="shared" si="3"/>
        <v>211</v>
      </c>
    </row>
    <row r="213" spans="1:13" x14ac:dyDescent="0.35">
      <c r="A213" s="9">
        <v>671</v>
      </c>
      <c r="B213" s="9">
        <v>800</v>
      </c>
      <c r="C213" s="9" t="s">
        <v>758</v>
      </c>
      <c r="D213" s="9" t="s">
        <v>1094</v>
      </c>
      <c r="E213" s="12">
        <v>0.5625</v>
      </c>
      <c r="F213" s="12">
        <v>0.20625000000000002</v>
      </c>
      <c r="G213" s="10">
        <v>7.2442129629629634E-2</v>
      </c>
      <c r="H213" s="12">
        <v>5.9027777777777783E-2</v>
      </c>
      <c r="I213" s="11">
        <v>2.2416666666666667</v>
      </c>
      <c r="J213" s="10">
        <v>0.1236226851851852</v>
      </c>
      <c r="K213" s="9" t="s">
        <v>756</v>
      </c>
      <c r="L213" s="9" t="str">
        <f>K213&amp;COUNTIF($K$2:$K213,K213)</f>
        <v>Baylor Triathlon Club (Baylor University)2</v>
      </c>
      <c r="M213" s="9">
        <f t="shared" si="3"/>
        <v>212</v>
      </c>
    </row>
    <row r="214" spans="1:13" x14ac:dyDescent="0.35">
      <c r="A214" s="9">
        <v>672</v>
      </c>
      <c r="B214" s="9">
        <v>666</v>
      </c>
      <c r="C214" s="9" t="s">
        <v>894</v>
      </c>
      <c r="D214" s="9" t="s">
        <v>1094</v>
      </c>
      <c r="E214" s="12">
        <v>0.69513888888888886</v>
      </c>
      <c r="F214" s="12">
        <v>0.23541666666666669</v>
      </c>
      <c r="G214" s="10">
        <v>7.2372685185185193E-2</v>
      </c>
      <c r="H214" s="12">
        <v>7.3611111111111113E-2</v>
      </c>
      <c r="I214" s="11">
        <v>2.0756944444444447</v>
      </c>
      <c r="J214" s="10">
        <v>0.12372685185185185</v>
      </c>
      <c r="K214" s="9" t="s">
        <v>748</v>
      </c>
      <c r="L214" s="9" t="str">
        <f>K214&amp;COUNTIF($K$2:$K214,K214)</f>
        <v>Texas Triathlon (University of Texas at Austin)1</v>
      </c>
      <c r="M214" s="9">
        <f t="shared" si="3"/>
        <v>213</v>
      </c>
    </row>
    <row r="215" spans="1:13" x14ac:dyDescent="0.35">
      <c r="A215" s="9">
        <v>674</v>
      </c>
      <c r="B215" s="9">
        <v>982</v>
      </c>
      <c r="C215" s="9" t="s">
        <v>893</v>
      </c>
      <c r="D215" s="9" t="s">
        <v>1094</v>
      </c>
      <c r="E215" s="12">
        <v>0.82013888888888886</v>
      </c>
      <c r="F215" s="12">
        <v>0.26527777777777778</v>
      </c>
      <c r="G215" s="10">
        <v>6.7939814814814814E-2</v>
      </c>
      <c r="H215" s="12">
        <v>7.8472222222222221E-2</v>
      </c>
      <c r="I215" s="11">
        <v>2.1972222222222224</v>
      </c>
      <c r="J215" s="10">
        <v>0.12399305555555555</v>
      </c>
      <c r="K215" s="9" t="s">
        <v>78</v>
      </c>
      <c r="L215" s="9" t="str">
        <f>K215&amp;COUNTIF($K$2:$K215,K215)</f>
        <v>Wisconsin Triathlon Team (University of Wisconsin, Madison)10</v>
      </c>
      <c r="M215" s="9">
        <f t="shared" si="3"/>
        <v>214</v>
      </c>
    </row>
    <row r="216" spans="1:13" x14ac:dyDescent="0.35">
      <c r="A216" s="9">
        <v>677</v>
      </c>
      <c r="B216" s="9">
        <v>912</v>
      </c>
      <c r="C216" s="9" t="s">
        <v>892</v>
      </c>
      <c r="D216" s="9" t="s">
        <v>1094</v>
      </c>
      <c r="E216" s="12">
        <v>0.86041666666666661</v>
      </c>
      <c r="F216" s="12">
        <v>0.14444444444444446</v>
      </c>
      <c r="G216" s="10">
        <v>7.1354166666666663E-2</v>
      </c>
      <c r="H216" s="12">
        <v>6.5277777777777782E-2</v>
      </c>
      <c r="I216" s="11">
        <v>2.0951388888888887</v>
      </c>
      <c r="J216" s="10">
        <v>0.12414351851851851</v>
      </c>
      <c r="K216" s="9" t="s">
        <v>100</v>
      </c>
      <c r="L216" s="9" t="str">
        <f>K216&amp;COUNTIF($K$2:$K216,K216)</f>
        <v>UC Davis Triathlon (University of California, Davis)10</v>
      </c>
      <c r="M216" s="9">
        <f t="shared" si="3"/>
        <v>215</v>
      </c>
    </row>
    <row r="217" spans="1:13" x14ac:dyDescent="0.35">
      <c r="A217" s="9">
        <v>678</v>
      </c>
      <c r="B217" s="9">
        <v>743</v>
      </c>
      <c r="C217" s="9" t="s">
        <v>891</v>
      </c>
      <c r="D217" s="9" t="s">
        <v>1094</v>
      </c>
      <c r="E217" s="12">
        <v>0.55069444444444449</v>
      </c>
      <c r="F217" s="12">
        <v>0.16666666666666666</v>
      </c>
      <c r="G217" s="10">
        <v>7.4953703703703703E-2</v>
      </c>
      <c r="H217" s="12">
        <v>7.4999999999999997E-2</v>
      </c>
      <c r="I217" s="11">
        <v>2.1666666666666665</v>
      </c>
      <c r="J217" s="10">
        <v>0.12429398148148148</v>
      </c>
      <c r="K217" s="9" t="s">
        <v>75</v>
      </c>
      <c r="L217" s="9" t="str">
        <f>K217&amp;COUNTIF($K$2:$K217,K217)</f>
        <v>University of Michigan Triathlon Club2</v>
      </c>
      <c r="M217" s="9">
        <f t="shared" si="3"/>
        <v>216</v>
      </c>
    </row>
    <row r="218" spans="1:13" x14ac:dyDescent="0.35">
      <c r="A218" s="9">
        <v>679</v>
      </c>
      <c r="B218" s="9">
        <v>915</v>
      </c>
      <c r="C218" s="9" t="s">
        <v>890</v>
      </c>
      <c r="D218" s="9" t="s">
        <v>1094</v>
      </c>
      <c r="E218" s="12">
        <v>0.75277777777777777</v>
      </c>
      <c r="F218" s="12">
        <v>0.17916666666666667</v>
      </c>
      <c r="G218" s="10">
        <v>7.5729166666666667E-2</v>
      </c>
      <c r="H218" s="12">
        <v>6.25E-2</v>
      </c>
      <c r="I218" s="11">
        <v>1.9263888888888889</v>
      </c>
      <c r="J218" s="10">
        <v>0.12443287037037037</v>
      </c>
      <c r="K218" s="9" t="s">
        <v>112</v>
      </c>
      <c r="L218" s="9" t="str">
        <f>K218&amp;COUNTIF($K$2:$K218,K218)</f>
        <v>UC San Diego Triathlon Team (University of California, San Diego)6</v>
      </c>
      <c r="M218" s="9">
        <f t="shared" si="3"/>
        <v>217</v>
      </c>
    </row>
    <row r="219" spans="1:13" x14ac:dyDescent="0.35">
      <c r="A219" s="9">
        <v>680</v>
      </c>
      <c r="B219" s="9">
        <v>604</v>
      </c>
      <c r="C219" s="9" t="s">
        <v>889</v>
      </c>
      <c r="D219" s="9" t="s">
        <v>1094</v>
      </c>
      <c r="E219" s="12">
        <v>0.53333333333333333</v>
      </c>
      <c r="F219" s="12">
        <v>0.16666666666666666</v>
      </c>
      <c r="G219" s="10">
        <v>7.1365740740740743E-2</v>
      </c>
      <c r="H219" s="12">
        <v>9.3055555555555558E-2</v>
      </c>
      <c r="I219" s="11">
        <v>2.3902777777777779</v>
      </c>
      <c r="J219" s="10">
        <v>0.12445601851851852</v>
      </c>
      <c r="K219" s="9" t="s">
        <v>45</v>
      </c>
      <c r="L219" s="9" t="str">
        <f>K219&amp;COUNTIF($K$2:$K219,K219)</f>
        <v>TriCats (University of Arizona)5</v>
      </c>
      <c r="M219" s="9">
        <f t="shared" si="3"/>
        <v>218</v>
      </c>
    </row>
    <row r="220" spans="1:13" x14ac:dyDescent="0.35">
      <c r="A220" s="9">
        <v>681</v>
      </c>
      <c r="B220" s="9">
        <v>747</v>
      </c>
      <c r="C220" s="9" t="s">
        <v>888</v>
      </c>
      <c r="D220" s="9" t="s">
        <v>1094</v>
      </c>
      <c r="E220" s="12">
        <v>0.62291666666666667</v>
      </c>
      <c r="F220" s="12">
        <v>0.19583333333333333</v>
      </c>
      <c r="G220" s="10">
        <v>7.7071759259259257E-2</v>
      </c>
      <c r="H220" s="12">
        <v>5.8333333333333327E-2</v>
      </c>
      <c r="I220" s="11">
        <v>1.9680555555555557</v>
      </c>
      <c r="J220" s="10">
        <v>0.12451388888888888</v>
      </c>
      <c r="K220" s="9" t="s">
        <v>128</v>
      </c>
      <c r="L220" s="9" t="str">
        <f>K220&amp;COUNTIF($K$2:$K220,K220)</f>
        <v>Newman University3</v>
      </c>
      <c r="M220" s="9">
        <f t="shared" si="3"/>
        <v>219</v>
      </c>
    </row>
    <row r="221" spans="1:13" x14ac:dyDescent="0.35">
      <c r="A221" s="9">
        <v>682</v>
      </c>
      <c r="B221" s="9">
        <v>909</v>
      </c>
      <c r="C221" s="9" t="s">
        <v>887</v>
      </c>
      <c r="D221" s="9" t="s">
        <v>1094</v>
      </c>
      <c r="E221" s="12">
        <v>0.76527777777777783</v>
      </c>
      <c r="F221" s="12">
        <v>0.15833333333333333</v>
      </c>
      <c r="G221" s="10">
        <v>6.9432870370370367E-2</v>
      </c>
      <c r="H221" s="12">
        <v>5.8333333333333327E-2</v>
      </c>
      <c r="I221" s="11">
        <v>2.3236111111111111</v>
      </c>
      <c r="J221" s="10">
        <v>0.12454861111111111</v>
      </c>
      <c r="K221" s="9" t="s">
        <v>57</v>
      </c>
      <c r="L221" s="9" t="str">
        <f>K221&amp;COUNTIF($K$2:$K221,K221)</f>
        <v>Triclones (Iowa State University)2</v>
      </c>
      <c r="M221" s="9">
        <f t="shared" si="3"/>
        <v>220</v>
      </c>
    </row>
    <row r="222" spans="1:13" x14ac:dyDescent="0.35">
      <c r="A222" s="9">
        <v>683</v>
      </c>
      <c r="B222" s="9">
        <v>894</v>
      </c>
      <c r="C222" s="9" t="s">
        <v>886</v>
      </c>
      <c r="D222" s="9" t="s">
        <v>1094</v>
      </c>
      <c r="E222" s="12">
        <v>0.69374999999999998</v>
      </c>
      <c r="F222" s="12">
        <v>0.17222222222222225</v>
      </c>
      <c r="G222" s="10">
        <v>7.1516203703703707E-2</v>
      </c>
      <c r="H222" s="12">
        <v>8.6111111111111124E-2</v>
      </c>
      <c r="I222" s="11">
        <v>2.2291666666666665</v>
      </c>
      <c r="J222" s="10">
        <v>0.12456018518518519</v>
      </c>
      <c r="K222" s="9" t="s">
        <v>106</v>
      </c>
      <c r="L222" s="9" t="str">
        <f>K222&amp;COUNTIF($K$2:$K222,K222)</f>
        <v>Texas A&amp;M Triathlon Team4</v>
      </c>
      <c r="M222" s="9">
        <f t="shared" si="3"/>
        <v>221</v>
      </c>
    </row>
    <row r="223" spans="1:13" x14ac:dyDescent="0.35">
      <c r="A223" s="9">
        <v>684</v>
      </c>
      <c r="B223" s="9">
        <v>842</v>
      </c>
      <c r="C223" s="9" t="s">
        <v>885</v>
      </c>
      <c r="D223" s="9" t="s">
        <v>1094</v>
      </c>
      <c r="E223" s="12">
        <v>0.58263888888888882</v>
      </c>
      <c r="F223" s="12">
        <v>0.19305555555555554</v>
      </c>
      <c r="G223" s="10">
        <v>7.0729166666666662E-2</v>
      </c>
      <c r="H223" s="12">
        <v>6.0416666666666667E-2</v>
      </c>
      <c r="I223" s="11">
        <v>2.401388888888889</v>
      </c>
      <c r="J223" s="10">
        <v>0.12471064814814814</v>
      </c>
      <c r="K223" s="9" t="s">
        <v>20</v>
      </c>
      <c r="L223" s="9" t="str">
        <f>K223&amp;COUNTIF($K$2:$K223,K223)</f>
        <v>Liberty University6</v>
      </c>
      <c r="M223" s="9">
        <f t="shared" si="3"/>
        <v>222</v>
      </c>
    </row>
    <row r="224" spans="1:13" x14ac:dyDescent="0.35">
      <c r="A224" s="9">
        <v>690</v>
      </c>
      <c r="B224" s="9">
        <v>818</v>
      </c>
      <c r="C224" s="9" t="s">
        <v>884</v>
      </c>
      <c r="D224" s="9" t="s">
        <v>1094</v>
      </c>
      <c r="E224" s="12">
        <v>0.67708333333333337</v>
      </c>
      <c r="F224" s="12">
        <v>0.20694444444444446</v>
      </c>
      <c r="G224" s="10">
        <v>6.9710648148148147E-2</v>
      </c>
      <c r="H224" s="12">
        <v>5.9722222222222225E-2</v>
      </c>
      <c r="I224" s="11">
        <v>2.3847222222222224</v>
      </c>
      <c r="J224" s="10">
        <v>0.1252199074074074</v>
      </c>
      <c r="K224" s="9" t="s">
        <v>15</v>
      </c>
      <c r="L224" s="9" t="str">
        <f>K224&amp;COUNTIF($K$2:$K224,K224)</f>
        <v>Colorado State University Triathlon Club6</v>
      </c>
      <c r="M224" s="9">
        <f t="shared" si="3"/>
        <v>223</v>
      </c>
    </row>
    <row r="225" spans="1:13" x14ac:dyDescent="0.35">
      <c r="A225" s="9">
        <v>692</v>
      </c>
      <c r="B225" s="9">
        <v>886</v>
      </c>
      <c r="C225" s="9" t="s">
        <v>883</v>
      </c>
      <c r="D225" s="9" t="s">
        <v>1094</v>
      </c>
      <c r="E225" s="12">
        <v>0.64374999999999993</v>
      </c>
      <c r="F225" s="12">
        <v>0.18194444444444444</v>
      </c>
      <c r="G225" s="10">
        <v>7.5752314814814814E-2</v>
      </c>
      <c r="H225" s="12">
        <v>4.5833333333333337E-2</v>
      </c>
      <c r="I225" s="11">
        <v>2.1138888888888889</v>
      </c>
      <c r="J225" s="10">
        <v>0.12553240740740743</v>
      </c>
      <c r="K225" s="9" t="s">
        <v>1091</v>
      </c>
      <c r="L225" s="9" t="str">
        <f>K225&amp;COUNTIF($K$2:$K225,K225)</f>
        <v>University of Houston1</v>
      </c>
      <c r="M225" s="9">
        <f t="shared" si="3"/>
        <v>224</v>
      </c>
    </row>
    <row r="226" spans="1:13" x14ac:dyDescent="0.35">
      <c r="A226" s="9">
        <v>693</v>
      </c>
      <c r="B226" s="9">
        <v>762</v>
      </c>
      <c r="C226" s="9" t="s">
        <v>882</v>
      </c>
      <c r="D226" s="9" t="s">
        <v>1094</v>
      </c>
      <c r="E226" s="12">
        <v>0.49444444444444446</v>
      </c>
      <c r="F226" s="12">
        <v>0.19027777777777777</v>
      </c>
      <c r="G226" s="10">
        <v>7.6990740740740735E-2</v>
      </c>
      <c r="H226" s="12">
        <v>3.9583333333333331E-2</v>
      </c>
      <c r="I226" s="11">
        <v>2.1881944444444446</v>
      </c>
      <c r="J226" s="10">
        <v>0.12554398148148146</v>
      </c>
      <c r="K226" s="9" t="s">
        <v>25</v>
      </c>
      <c r="L226" s="9" t="str">
        <f>K226&amp;COUNTIF($K$2:$K226,K226)</f>
        <v>Cal Triathlon (University of California, Berkeley)20</v>
      </c>
      <c r="M226" s="9">
        <f t="shared" si="3"/>
        <v>225</v>
      </c>
    </row>
    <row r="227" spans="1:13" x14ac:dyDescent="0.35">
      <c r="A227" s="9">
        <v>695</v>
      </c>
      <c r="B227" s="9">
        <v>895</v>
      </c>
      <c r="C227" s="9" t="s">
        <v>881</v>
      </c>
      <c r="D227" s="9" t="s">
        <v>1094</v>
      </c>
      <c r="E227" s="12">
        <v>0.91666666666666663</v>
      </c>
      <c r="F227" s="12">
        <v>0.12986111111111112</v>
      </c>
      <c r="G227" s="10">
        <v>6.9814814814814816E-2</v>
      </c>
      <c r="H227" s="12">
        <v>4.1666666666666664E-2</v>
      </c>
      <c r="I227" s="11">
        <v>2.2555555555555555</v>
      </c>
      <c r="J227" s="10">
        <v>0.12555555555555556</v>
      </c>
      <c r="K227" s="9" t="s">
        <v>106</v>
      </c>
      <c r="L227" s="9" t="str">
        <f>K227&amp;COUNTIF($K$2:$K227,K227)</f>
        <v>Texas A&amp;M Triathlon Team5</v>
      </c>
      <c r="M227" s="9">
        <f t="shared" si="3"/>
        <v>226</v>
      </c>
    </row>
    <row r="228" spans="1:13" x14ac:dyDescent="0.35">
      <c r="A228" s="9">
        <v>696</v>
      </c>
      <c r="B228" s="9">
        <v>974</v>
      </c>
      <c r="C228" s="9" t="s">
        <v>880</v>
      </c>
      <c r="D228" s="9" t="s">
        <v>1094</v>
      </c>
      <c r="E228" s="12">
        <v>0.59375</v>
      </c>
      <c r="F228" s="12">
        <v>0.23611111111111113</v>
      </c>
      <c r="G228" s="10">
        <v>7.1898148148148142E-2</v>
      </c>
      <c r="H228" s="12">
        <v>0.11527777777777777</v>
      </c>
      <c r="I228" s="11">
        <v>2.2749999999999999</v>
      </c>
      <c r="J228" s="10">
        <v>0.12559027777777779</v>
      </c>
      <c r="K228" s="9" t="s">
        <v>78</v>
      </c>
      <c r="L228" s="9" t="str">
        <f>K228&amp;COUNTIF($K$2:$K228,K228)</f>
        <v>Wisconsin Triathlon Team (University of Wisconsin, Madison)11</v>
      </c>
      <c r="M228" s="9">
        <f t="shared" si="3"/>
        <v>227</v>
      </c>
    </row>
    <row r="229" spans="1:13" x14ac:dyDescent="0.35">
      <c r="A229" s="9">
        <v>697</v>
      </c>
      <c r="B229" s="9">
        <v>779</v>
      </c>
      <c r="C229" s="9" t="s">
        <v>879</v>
      </c>
      <c r="D229" s="9" t="s">
        <v>1094</v>
      </c>
      <c r="E229" s="12">
        <v>0.75347222222222221</v>
      </c>
      <c r="F229" s="12">
        <v>0.15625</v>
      </c>
      <c r="G229" s="10">
        <v>7.1643518518518523E-2</v>
      </c>
      <c r="H229" s="12">
        <v>7.3611111111111113E-2</v>
      </c>
      <c r="I229" s="11">
        <v>2.2562500000000001</v>
      </c>
      <c r="J229" s="10">
        <v>0.12567129629629628</v>
      </c>
      <c r="K229" s="9" t="s">
        <v>1070</v>
      </c>
      <c r="L229" s="9" t="str">
        <f>K229&amp;COUNTIF($K$2:$K229,K229)</f>
        <v>Miami Ohio1</v>
      </c>
      <c r="M229" s="9">
        <f t="shared" si="3"/>
        <v>228</v>
      </c>
    </row>
    <row r="230" spans="1:13" x14ac:dyDescent="0.35">
      <c r="A230" s="9">
        <v>698</v>
      </c>
      <c r="B230" s="9">
        <v>921</v>
      </c>
      <c r="C230" s="9" t="s">
        <v>878</v>
      </c>
      <c r="D230" s="9" t="s">
        <v>1094</v>
      </c>
      <c r="E230" s="12">
        <v>0.75</v>
      </c>
      <c r="F230" s="12">
        <v>0.16597222222222222</v>
      </c>
      <c r="G230" s="10">
        <v>6.7337962962962961E-2</v>
      </c>
      <c r="H230" s="12">
        <v>8.9583333333333334E-2</v>
      </c>
      <c r="I230" s="10">
        <v>4.1689814814814818E-2</v>
      </c>
      <c r="J230" s="10">
        <v>0.12581018518518519</v>
      </c>
      <c r="K230" s="9" t="s">
        <v>33</v>
      </c>
      <c r="L230" s="9" t="str">
        <f>K230&amp;COUNTIF($K$2:$K230,K230)</f>
        <v>UCLA Triathlon10</v>
      </c>
      <c r="M230" s="9">
        <f t="shared" si="3"/>
        <v>229</v>
      </c>
    </row>
    <row r="231" spans="1:13" x14ac:dyDescent="0.35">
      <c r="A231" s="9">
        <v>700</v>
      </c>
      <c r="B231" s="9">
        <v>783</v>
      </c>
      <c r="C231" s="9" t="s">
        <v>877</v>
      </c>
      <c r="D231" s="9" t="s">
        <v>1094</v>
      </c>
      <c r="E231" s="11">
        <v>1.0034722222222221</v>
      </c>
      <c r="F231" s="12">
        <v>0.29791666666666666</v>
      </c>
      <c r="G231" s="10">
        <v>6.8136574074074072E-2</v>
      </c>
      <c r="H231" s="12">
        <v>6.6666666666666666E-2</v>
      </c>
      <c r="I231" s="11">
        <v>2.0965277777777778</v>
      </c>
      <c r="J231" s="10">
        <v>0.12591435185185185</v>
      </c>
      <c r="K231" s="9" t="s">
        <v>133</v>
      </c>
      <c r="L231" s="9" t="str">
        <f>K231&amp;COUNTIF($K$2:$K231,K231)</f>
        <v>University of Miami Tri Canes4</v>
      </c>
      <c r="M231" s="9">
        <f t="shared" si="3"/>
        <v>230</v>
      </c>
    </row>
    <row r="232" spans="1:13" x14ac:dyDescent="0.35">
      <c r="A232" s="9">
        <v>701</v>
      </c>
      <c r="B232" s="9">
        <v>952</v>
      </c>
      <c r="C232" s="9" t="s">
        <v>876</v>
      </c>
      <c r="D232" s="9" t="s">
        <v>1094</v>
      </c>
      <c r="E232" s="12">
        <v>0.65347222222222223</v>
      </c>
      <c r="F232" s="12">
        <v>0.20138888888888887</v>
      </c>
      <c r="G232" s="10">
        <v>7.3703703703703702E-2</v>
      </c>
      <c r="H232" s="12">
        <v>7.7083333333333337E-2</v>
      </c>
      <c r="I232" s="11">
        <v>2.2006944444444447</v>
      </c>
      <c r="J232" s="10">
        <v>0.12593750000000001</v>
      </c>
      <c r="K232" s="9" t="s">
        <v>149</v>
      </c>
      <c r="L232" s="9" t="str">
        <f>K232&amp;COUNTIF($K$2:$K232,K232)</f>
        <v>USC Triathlon (University of Southern California)6</v>
      </c>
      <c r="M232" s="9">
        <f t="shared" si="3"/>
        <v>231</v>
      </c>
    </row>
    <row r="233" spans="1:13" x14ac:dyDescent="0.35">
      <c r="A233" s="9">
        <v>702</v>
      </c>
      <c r="B233" s="9">
        <v>916</v>
      </c>
      <c r="C233" s="9" t="s">
        <v>875</v>
      </c>
      <c r="D233" s="9" t="s">
        <v>1094</v>
      </c>
      <c r="E233" s="12">
        <v>0.78680555555555554</v>
      </c>
      <c r="F233" s="12">
        <v>0.15694444444444444</v>
      </c>
      <c r="G233" s="10">
        <v>6.7488425925925924E-2</v>
      </c>
      <c r="H233" s="12">
        <v>7.013888888888889E-2</v>
      </c>
      <c r="I233" s="11">
        <v>2.4972222222222222</v>
      </c>
      <c r="J233" s="10">
        <v>0.1260300925925926</v>
      </c>
      <c r="K233" s="9" t="s">
        <v>33</v>
      </c>
      <c r="L233" s="9" t="str">
        <f>K233&amp;COUNTIF($K$2:$K233,K233)</f>
        <v>UCLA Triathlon11</v>
      </c>
      <c r="M233" s="9">
        <f t="shared" si="3"/>
        <v>232</v>
      </c>
    </row>
    <row r="234" spans="1:13" x14ac:dyDescent="0.35">
      <c r="A234" s="9">
        <v>703</v>
      </c>
      <c r="B234" s="9">
        <v>939</v>
      </c>
      <c r="C234" s="9" t="s">
        <v>874</v>
      </c>
      <c r="D234" s="9" t="s">
        <v>1094</v>
      </c>
      <c r="E234" s="12">
        <v>0.53680555555555554</v>
      </c>
      <c r="F234" s="12">
        <v>0.22708333333333333</v>
      </c>
      <c r="G234" s="10">
        <v>7.5937500000000005E-2</v>
      </c>
      <c r="H234" s="12">
        <v>4.5833333333333337E-2</v>
      </c>
      <c r="I234" s="11">
        <v>2.1951388888888888</v>
      </c>
      <c r="J234" s="10">
        <v>0.12604166666666666</v>
      </c>
      <c r="K234" s="9" t="s">
        <v>762</v>
      </c>
      <c r="L234" s="9" t="str">
        <f>K234&amp;COUNTIF($K$2:$K234,K234)</f>
        <v>University of Chicago Triathlon Club3</v>
      </c>
      <c r="M234" s="9">
        <f t="shared" si="3"/>
        <v>233</v>
      </c>
    </row>
    <row r="235" spans="1:13" x14ac:dyDescent="0.35">
      <c r="A235" s="9">
        <v>704</v>
      </c>
      <c r="B235" s="9">
        <v>987</v>
      </c>
      <c r="C235" s="9" t="s">
        <v>873</v>
      </c>
      <c r="D235" s="9" t="s">
        <v>1094</v>
      </c>
      <c r="E235" s="12">
        <v>0.7597222222222223</v>
      </c>
      <c r="F235" s="12">
        <v>0.19027777777777777</v>
      </c>
      <c r="G235" s="10">
        <v>7.2962962962962966E-2</v>
      </c>
      <c r="H235" s="12">
        <v>9.4444444444444442E-2</v>
      </c>
      <c r="I235" s="11">
        <v>2.1402777777777779</v>
      </c>
      <c r="J235" s="10">
        <v>0.12606481481481482</v>
      </c>
      <c r="K235" s="9" t="s">
        <v>78</v>
      </c>
      <c r="L235" s="9" t="str">
        <f>K235&amp;COUNTIF($K$2:$K235,K235)</f>
        <v>Wisconsin Triathlon Team (University of Wisconsin, Madison)12</v>
      </c>
      <c r="M235" s="9">
        <f t="shared" si="3"/>
        <v>234</v>
      </c>
    </row>
    <row r="236" spans="1:13" x14ac:dyDescent="0.35">
      <c r="A236" s="9">
        <v>705</v>
      </c>
      <c r="B236" s="9">
        <v>736</v>
      </c>
      <c r="C236" s="9" t="s">
        <v>752</v>
      </c>
      <c r="D236" s="9" t="s">
        <v>1094</v>
      </c>
      <c r="E236" s="12">
        <v>0.65902777777777777</v>
      </c>
      <c r="F236" s="12">
        <v>0.23472222222222219</v>
      </c>
      <c r="G236" s="10">
        <v>6.9201388888888882E-2</v>
      </c>
      <c r="H236" s="12">
        <v>9.0972222222222218E-2</v>
      </c>
      <c r="I236" s="11">
        <v>2.4256944444444444</v>
      </c>
      <c r="J236" s="10">
        <v>0.12608796296296296</v>
      </c>
      <c r="K236" s="9" t="s">
        <v>109</v>
      </c>
      <c r="L236" s="9" t="str">
        <f>K236&amp;COUNTIF($K$2:$K236,K236)</f>
        <v>University of Florida Tri-Gators5</v>
      </c>
      <c r="M236" s="9">
        <f t="shared" si="3"/>
        <v>235</v>
      </c>
    </row>
    <row r="237" spans="1:13" x14ac:dyDescent="0.35">
      <c r="A237" s="9">
        <v>706</v>
      </c>
      <c r="B237" s="9">
        <v>798</v>
      </c>
      <c r="C237" s="9" t="s">
        <v>872</v>
      </c>
      <c r="D237" s="9" t="s">
        <v>1094</v>
      </c>
      <c r="E237" s="12">
        <v>0.78541666666666676</v>
      </c>
      <c r="F237" s="12">
        <v>0.21180555555555555</v>
      </c>
      <c r="G237" s="10">
        <v>7.1956018518518516E-2</v>
      </c>
      <c r="H237" s="12">
        <v>7.6388888888888895E-2</v>
      </c>
      <c r="I237" s="11">
        <v>2.1951388888888888</v>
      </c>
      <c r="J237" s="10">
        <v>0.12646990740740741</v>
      </c>
      <c r="K237" s="9" t="s">
        <v>756</v>
      </c>
      <c r="L237" s="9" t="str">
        <f>K237&amp;COUNTIF($K$2:$K237,K237)</f>
        <v>Baylor Triathlon Club (Baylor University)3</v>
      </c>
      <c r="M237" s="9">
        <f t="shared" si="3"/>
        <v>236</v>
      </c>
    </row>
    <row r="238" spans="1:13" x14ac:dyDescent="0.35">
      <c r="A238" s="9">
        <v>707</v>
      </c>
      <c r="B238" s="9">
        <v>986</v>
      </c>
      <c r="C238" s="9" t="s">
        <v>871</v>
      </c>
      <c r="D238" s="9" t="s">
        <v>1094</v>
      </c>
      <c r="E238" s="12">
        <v>0.7993055555555556</v>
      </c>
      <c r="F238" s="12">
        <v>0.24444444444444446</v>
      </c>
      <c r="G238" s="10">
        <v>6.4027777777777781E-2</v>
      </c>
      <c r="H238" s="12">
        <v>8.4722222222222213E-2</v>
      </c>
      <c r="I238" s="10">
        <v>4.3784722222222218E-2</v>
      </c>
      <c r="J238" s="10">
        <v>0.12664351851851852</v>
      </c>
      <c r="K238" s="9" t="s">
        <v>78</v>
      </c>
      <c r="L238" s="9" t="str">
        <f>K238&amp;COUNTIF($K$2:$K238,K238)</f>
        <v>Wisconsin Triathlon Team (University of Wisconsin, Madison)13</v>
      </c>
      <c r="M238" s="9">
        <f t="shared" si="3"/>
        <v>237</v>
      </c>
    </row>
    <row r="239" spans="1:13" x14ac:dyDescent="0.35">
      <c r="A239" s="9">
        <v>708</v>
      </c>
      <c r="B239" s="9">
        <v>980</v>
      </c>
      <c r="C239" s="9" t="s">
        <v>870</v>
      </c>
      <c r="D239" s="9" t="s">
        <v>1094</v>
      </c>
      <c r="E239" s="12">
        <v>0.54652777777777783</v>
      </c>
      <c r="F239" s="12">
        <v>0.21944444444444444</v>
      </c>
      <c r="G239" s="10">
        <v>7.5127314814814813E-2</v>
      </c>
      <c r="H239" s="12">
        <v>9.4444444444444442E-2</v>
      </c>
      <c r="I239" s="11">
        <v>2.2326388888888888</v>
      </c>
      <c r="J239" s="10">
        <v>0.12668981481481481</v>
      </c>
      <c r="K239" s="9" t="s">
        <v>78</v>
      </c>
      <c r="L239" s="9" t="str">
        <f>K239&amp;COUNTIF($K$2:$K239,K239)</f>
        <v>Wisconsin Triathlon Team (University of Wisconsin, Madison)14</v>
      </c>
      <c r="M239" s="9">
        <f t="shared" si="3"/>
        <v>238</v>
      </c>
    </row>
    <row r="240" spans="1:13" x14ac:dyDescent="0.35">
      <c r="A240" s="9">
        <v>709</v>
      </c>
      <c r="B240" s="9">
        <v>702</v>
      </c>
      <c r="C240" s="9" t="s">
        <v>869</v>
      </c>
      <c r="D240" s="9" t="s">
        <v>1094</v>
      </c>
      <c r="E240" s="12">
        <v>0.61805555555555558</v>
      </c>
      <c r="F240" s="12">
        <v>0.19027777777777777</v>
      </c>
      <c r="G240" s="10">
        <v>7.1261574074074074E-2</v>
      </c>
      <c r="H240" s="12">
        <v>9.1666666666666674E-2</v>
      </c>
      <c r="I240" s="11">
        <v>2.4263888888888889</v>
      </c>
      <c r="J240" s="10">
        <v>0.1267361111111111</v>
      </c>
      <c r="K240" s="9" t="s">
        <v>133</v>
      </c>
      <c r="L240" s="9" t="str">
        <f>K240&amp;COUNTIF($K$2:$K240,K240)</f>
        <v>University of Miami Tri Canes5</v>
      </c>
      <c r="M240" s="9">
        <f t="shared" si="3"/>
        <v>239</v>
      </c>
    </row>
    <row r="241" spans="1:13" x14ac:dyDescent="0.35">
      <c r="A241" s="9">
        <v>711</v>
      </c>
      <c r="B241" s="9">
        <v>625</v>
      </c>
      <c r="C241" s="9" t="s">
        <v>868</v>
      </c>
      <c r="D241" s="9" t="s">
        <v>1094</v>
      </c>
      <c r="E241" s="12">
        <v>0.68055555555555547</v>
      </c>
      <c r="F241" s="12">
        <v>0.13194444444444445</v>
      </c>
      <c r="G241" s="10">
        <v>6.8587962962962962E-2</v>
      </c>
      <c r="H241" s="12">
        <v>6.3888888888888884E-2</v>
      </c>
      <c r="I241" s="10">
        <v>4.3680555555555556E-2</v>
      </c>
      <c r="J241" s="10">
        <v>0.12689814814814815</v>
      </c>
      <c r="K241" s="9" t="s">
        <v>15</v>
      </c>
      <c r="L241" s="9" t="str">
        <f>K241&amp;COUNTIF($K$2:$K241,K241)</f>
        <v>Colorado State University Triathlon Club7</v>
      </c>
      <c r="M241" s="9">
        <f t="shared" si="3"/>
        <v>240</v>
      </c>
    </row>
    <row r="242" spans="1:13" x14ac:dyDescent="0.35">
      <c r="A242" s="9">
        <v>712</v>
      </c>
      <c r="B242" s="9">
        <v>949</v>
      </c>
      <c r="C242" s="9" t="s">
        <v>867</v>
      </c>
      <c r="D242" s="9" t="s">
        <v>1094</v>
      </c>
      <c r="E242" s="12">
        <v>0.73055555555555562</v>
      </c>
      <c r="F242" s="12">
        <v>0.17777777777777778</v>
      </c>
      <c r="G242" s="10">
        <v>7.0625000000000007E-2</v>
      </c>
      <c r="H242" s="12">
        <v>8.0555555555555561E-2</v>
      </c>
      <c r="I242" s="11">
        <v>2.3888888888888888</v>
      </c>
      <c r="J242" s="10">
        <v>0.12695601851851851</v>
      </c>
      <c r="K242" s="9" t="s">
        <v>149</v>
      </c>
      <c r="L242" s="9" t="str">
        <f>K242&amp;COUNTIF($K$2:$K242,K242)</f>
        <v>USC Triathlon (University of Southern California)7</v>
      </c>
      <c r="M242" s="9">
        <f t="shared" si="3"/>
        <v>241</v>
      </c>
    </row>
    <row r="243" spans="1:13" x14ac:dyDescent="0.35">
      <c r="A243" s="9">
        <v>714</v>
      </c>
      <c r="B243" s="9">
        <v>667</v>
      </c>
      <c r="C243" s="9" t="s">
        <v>140</v>
      </c>
      <c r="D243" s="9" t="s">
        <v>1094</v>
      </c>
      <c r="E243" s="12">
        <v>0.65694444444444444</v>
      </c>
      <c r="F243" s="12">
        <v>0.18888888888888888</v>
      </c>
      <c r="G243" s="10">
        <v>7.5462962962962968E-2</v>
      </c>
      <c r="H243" s="12">
        <v>0.16944444444444443</v>
      </c>
      <c r="I243" s="11">
        <v>2.0743055555555556</v>
      </c>
      <c r="J243" s="10">
        <v>0.12697916666666667</v>
      </c>
      <c r="K243" s="9" t="s">
        <v>106</v>
      </c>
      <c r="L243" s="9" t="str">
        <f>K243&amp;COUNTIF($K$2:$K243,K243)</f>
        <v>Texas A&amp;M Triathlon Team6</v>
      </c>
      <c r="M243" s="9">
        <f t="shared" si="3"/>
        <v>242</v>
      </c>
    </row>
    <row r="244" spans="1:13" x14ac:dyDescent="0.35">
      <c r="A244" s="9">
        <v>717</v>
      </c>
      <c r="B244" s="9">
        <v>828</v>
      </c>
      <c r="C244" s="9" t="s">
        <v>866</v>
      </c>
      <c r="D244" s="9" t="s">
        <v>1094</v>
      </c>
      <c r="E244" s="12">
        <v>0.68541666666666667</v>
      </c>
      <c r="F244" s="12">
        <v>0.18263888888888891</v>
      </c>
      <c r="G244" s="10">
        <v>7.4131944444444445E-2</v>
      </c>
      <c r="H244" s="12">
        <v>5.9027777777777783E-2</v>
      </c>
      <c r="I244" s="11">
        <v>2.2583333333333333</v>
      </c>
      <c r="J244" s="10">
        <v>0.12724537037037037</v>
      </c>
      <c r="K244" s="9" t="s">
        <v>147</v>
      </c>
      <c r="L244" s="9" t="str">
        <f>K244&amp;COUNTIF($K$2:$K244,K244)</f>
        <v>Fighting Illini Triathlon (University of Illinois)3</v>
      </c>
      <c r="M244" s="9">
        <f t="shared" si="3"/>
        <v>243</v>
      </c>
    </row>
    <row r="245" spans="1:13" x14ac:dyDescent="0.35">
      <c r="A245" s="9">
        <v>718</v>
      </c>
      <c r="B245" s="9">
        <v>711</v>
      </c>
      <c r="C245" s="9" t="s">
        <v>865</v>
      </c>
      <c r="D245" s="9" t="s">
        <v>1094</v>
      </c>
      <c r="E245" s="12">
        <v>0.62638888888888888</v>
      </c>
      <c r="F245" s="12">
        <v>0.30277777777777776</v>
      </c>
      <c r="G245" s="10">
        <v>6.8379629629629637E-2</v>
      </c>
      <c r="H245" s="12">
        <v>7.4999999999999997E-2</v>
      </c>
      <c r="I245" s="10">
        <v>4.2141203703703702E-2</v>
      </c>
      <c r="J245" s="10">
        <v>0.12726851851851853</v>
      </c>
      <c r="K245" s="9" t="s">
        <v>736</v>
      </c>
      <c r="L245" s="9" t="str">
        <f>K245&amp;COUNTIF($K$2:$K245,K245)</f>
        <v>Georgia Tech Triathlon Club2</v>
      </c>
      <c r="M245" s="9">
        <f t="shared" si="3"/>
        <v>244</v>
      </c>
    </row>
    <row r="246" spans="1:13" x14ac:dyDescent="0.35">
      <c r="A246" s="9">
        <v>719</v>
      </c>
      <c r="B246" s="9">
        <v>888</v>
      </c>
      <c r="C246" s="9" t="s">
        <v>864</v>
      </c>
      <c r="D246" s="9" t="s">
        <v>1094</v>
      </c>
      <c r="E246" s="12">
        <v>0.67986111111111114</v>
      </c>
      <c r="F246" s="12">
        <v>0.17986111111111111</v>
      </c>
      <c r="G246" s="10">
        <v>7.1030092592592589E-2</v>
      </c>
      <c r="H246" s="12">
        <v>8.6805555555555566E-2</v>
      </c>
      <c r="I246" s="11">
        <v>2.442361111111111</v>
      </c>
      <c r="J246" s="10">
        <v>0.12753472222222223</v>
      </c>
      <c r="K246" s="9" t="s">
        <v>122</v>
      </c>
      <c r="L246" s="9" t="str">
        <f>K246&amp;COUNTIF($K$2:$K246,K246)</f>
        <v>Penn State Triathlon Club1</v>
      </c>
      <c r="M246" s="9">
        <f t="shared" si="3"/>
        <v>245</v>
      </c>
    </row>
    <row r="247" spans="1:13" x14ac:dyDescent="0.35">
      <c r="A247" s="9">
        <v>721</v>
      </c>
      <c r="B247" s="9">
        <v>780</v>
      </c>
      <c r="C247" s="9" t="s">
        <v>863</v>
      </c>
      <c r="D247" s="9" t="s">
        <v>1094</v>
      </c>
      <c r="E247" s="12">
        <v>0.62847222222222221</v>
      </c>
      <c r="F247" s="12">
        <v>0.18124999999999999</v>
      </c>
      <c r="G247" s="10">
        <v>7.0277777777777786E-2</v>
      </c>
      <c r="H247" s="12">
        <v>5.486111111111111E-2</v>
      </c>
      <c r="I247" s="10">
        <v>4.2905092592592592E-2</v>
      </c>
      <c r="J247" s="10">
        <v>0.12762731481481482</v>
      </c>
      <c r="K247" s="9" t="s">
        <v>133</v>
      </c>
      <c r="L247" s="9" t="str">
        <f>K247&amp;COUNTIF($K$2:$K247,K247)</f>
        <v>University of Miami Tri Canes6</v>
      </c>
      <c r="M247" s="9">
        <f t="shared" si="3"/>
        <v>246</v>
      </c>
    </row>
    <row r="248" spans="1:13" x14ac:dyDescent="0.35">
      <c r="A248" s="9">
        <v>726</v>
      </c>
      <c r="B248" s="9">
        <v>639</v>
      </c>
      <c r="C248" s="9" t="s">
        <v>862</v>
      </c>
      <c r="D248" s="9" t="s">
        <v>1094</v>
      </c>
      <c r="E248" s="12">
        <v>0.70833333333333337</v>
      </c>
      <c r="F248" s="12">
        <v>0.19027777777777777</v>
      </c>
      <c r="G248" s="10">
        <v>7.5219907407407416E-2</v>
      </c>
      <c r="H248" s="12">
        <v>5.7638888888888885E-2</v>
      </c>
      <c r="I248" s="11">
        <v>2.1986111111111111</v>
      </c>
      <c r="J248" s="10">
        <v>0.12784722222222222</v>
      </c>
      <c r="K248" s="9" t="s">
        <v>57</v>
      </c>
      <c r="L248" s="9" t="str">
        <f>K248&amp;COUNTIF($K$2:$K248,K248)</f>
        <v>Triclones (Iowa State University)3</v>
      </c>
      <c r="M248" s="9">
        <f t="shared" si="3"/>
        <v>247</v>
      </c>
    </row>
    <row r="249" spans="1:13" x14ac:dyDescent="0.35">
      <c r="A249" s="9">
        <v>731</v>
      </c>
      <c r="B249" s="9">
        <v>985</v>
      </c>
      <c r="C249" s="9" t="s">
        <v>861</v>
      </c>
      <c r="D249" s="9" t="s">
        <v>1094</v>
      </c>
      <c r="E249" s="12">
        <v>0.5493055555555556</v>
      </c>
      <c r="F249" s="12">
        <v>0.21527777777777779</v>
      </c>
      <c r="G249" s="10">
        <v>7.4988425925925931E-2</v>
      </c>
      <c r="H249" s="12">
        <v>4.8611111111111112E-2</v>
      </c>
      <c r="I249" s="11">
        <v>2.3965277777777776</v>
      </c>
      <c r="J249" s="10">
        <v>0.1285185185185185</v>
      </c>
      <c r="K249" s="9" t="s">
        <v>78</v>
      </c>
      <c r="L249" s="9" t="str">
        <f>K249&amp;COUNTIF($K$2:$K249,K249)</f>
        <v>Wisconsin Triathlon Team (University of Wisconsin, Madison)15</v>
      </c>
      <c r="M249" s="9">
        <f t="shared" si="3"/>
        <v>248</v>
      </c>
    </row>
    <row r="250" spans="1:13" x14ac:dyDescent="0.35">
      <c r="A250" s="9">
        <v>733</v>
      </c>
      <c r="B250" s="9">
        <v>741</v>
      </c>
      <c r="C250" s="9" t="s">
        <v>860</v>
      </c>
      <c r="D250" s="9" t="s">
        <v>1094</v>
      </c>
      <c r="E250" s="12">
        <v>0.80902777777777779</v>
      </c>
      <c r="F250" s="12">
        <v>0.2590277777777778</v>
      </c>
      <c r="G250" s="10">
        <v>7.2939814814814818E-2</v>
      </c>
      <c r="H250" s="12">
        <v>0.14305555555555557</v>
      </c>
      <c r="I250" s="11">
        <v>2.1381944444444447</v>
      </c>
      <c r="J250" s="10">
        <v>0.12878472222222223</v>
      </c>
      <c r="K250" s="9" t="s">
        <v>147</v>
      </c>
      <c r="L250" s="9" t="str">
        <f>K250&amp;COUNTIF($K$2:$K250,K250)</f>
        <v>Fighting Illini Triathlon (University of Illinois)4</v>
      </c>
      <c r="M250" s="9">
        <f t="shared" si="3"/>
        <v>249</v>
      </c>
    </row>
    <row r="251" spans="1:13" x14ac:dyDescent="0.35">
      <c r="A251" s="9">
        <v>734</v>
      </c>
      <c r="B251" s="9">
        <v>901</v>
      </c>
      <c r="C251" s="9" t="s">
        <v>859</v>
      </c>
      <c r="D251" s="9" t="s">
        <v>1094</v>
      </c>
      <c r="I251" s="11">
        <v>2.4784722222222224</v>
      </c>
      <c r="J251" s="10">
        <v>0.12891203703703705</v>
      </c>
      <c r="K251" s="9" t="s">
        <v>106</v>
      </c>
      <c r="L251" s="9" t="str">
        <f>K251&amp;COUNTIF($K$2:$K251,K251)</f>
        <v>Texas A&amp;M Triathlon Team7</v>
      </c>
      <c r="M251" s="9">
        <f t="shared" si="3"/>
        <v>250</v>
      </c>
    </row>
    <row r="252" spans="1:13" x14ac:dyDescent="0.35">
      <c r="A252" s="9">
        <v>736</v>
      </c>
      <c r="B252" s="9">
        <v>940</v>
      </c>
      <c r="C252" s="9" t="s">
        <v>858</v>
      </c>
      <c r="D252" s="9" t="s">
        <v>1094</v>
      </c>
      <c r="E252" s="12">
        <v>0.68263888888888891</v>
      </c>
      <c r="F252" s="12">
        <v>0.24374999999999999</v>
      </c>
      <c r="G252" s="10">
        <v>7.3020833333333326E-2</v>
      </c>
      <c r="H252" s="12">
        <v>0.11944444444444445</v>
      </c>
      <c r="I252" s="11">
        <v>2.3097222222222222</v>
      </c>
      <c r="J252" s="10">
        <v>0.12898148148148147</v>
      </c>
      <c r="K252" s="9" t="s">
        <v>133</v>
      </c>
      <c r="L252" s="9" t="str">
        <f>K252&amp;COUNTIF($K$2:$K252,K252)</f>
        <v>University of Miami Tri Canes7</v>
      </c>
      <c r="M252" s="9">
        <f t="shared" si="3"/>
        <v>251</v>
      </c>
    </row>
    <row r="253" spans="1:13" x14ac:dyDescent="0.35">
      <c r="A253" s="9">
        <v>739</v>
      </c>
      <c r="B253" s="9">
        <v>802</v>
      </c>
      <c r="C253" s="9" t="s">
        <v>757</v>
      </c>
      <c r="D253" s="9" t="s">
        <v>1094</v>
      </c>
      <c r="E253" s="12">
        <v>0.78749999999999998</v>
      </c>
      <c r="F253" s="12">
        <v>0.25833333333333336</v>
      </c>
      <c r="G253" s="10">
        <v>7.4305555555555555E-2</v>
      </c>
      <c r="H253" s="12">
        <v>0.11180555555555556</v>
      </c>
      <c r="I253" s="11">
        <v>2.1374999999999997</v>
      </c>
      <c r="J253" s="10">
        <v>0.12924768518518517</v>
      </c>
      <c r="K253" s="9" t="s">
        <v>756</v>
      </c>
      <c r="L253" s="9" t="str">
        <f>K253&amp;COUNTIF($K$2:$K253,K253)</f>
        <v>Baylor Triathlon Club (Baylor University)4</v>
      </c>
      <c r="M253" s="9">
        <f t="shared" si="3"/>
        <v>252</v>
      </c>
    </row>
    <row r="254" spans="1:13" x14ac:dyDescent="0.35">
      <c r="A254" s="9">
        <v>740</v>
      </c>
      <c r="B254" s="9">
        <v>892</v>
      </c>
      <c r="C254" s="9" t="s">
        <v>857</v>
      </c>
      <c r="D254" s="9" t="s">
        <v>1094</v>
      </c>
      <c r="E254" s="12">
        <v>0.93680555555555556</v>
      </c>
      <c r="F254" s="12">
        <v>0.22152777777777777</v>
      </c>
      <c r="G254" s="10">
        <v>6.4398148148148149E-2</v>
      </c>
      <c r="H254" s="12">
        <v>0.11041666666666666</v>
      </c>
      <c r="I254" s="10">
        <v>4.372685185185185E-2</v>
      </c>
      <c r="J254" s="10">
        <v>0.1292939814814815</v>
      </c>
      <c r="K254" s="9" t="s">
        <v>106</v>
      </c>
      <c r="L254" s="9" t="str">
        <f>K254&amp;COUNTIF($K$2:$K254,K254)</f>
        <v>Texas A&amp;M Triathlon Team8</v>
      </c>
      <c r="M254" s="9">
        <f t="shared" si="3"/>
        <v>253</v>
      </c>
    </row>
    <row r="255" spans="1:13" x14ac:dyDescent="0.35">
      <c r="A255" s="9">
        <v>742</v>
      </c>
      <c r="B255" s="9">
        <v>966</v>
      </c>
      <c r="C255" s="9" t="s">
        <v>855</v>
      </c>
      <c r="D255" s="9" t="s">
        <v>1094</v>
      </c>
      <c r="E255" s="12">
        <v>0.74097222222222225</v>
      </c>
      <c r="F255" s="12">
        <v>0.25277777777777777</v>
      </c>
      <c r="G255" s="10">
        <v>7.5173611111111108E-2</v>
      </c>
      <c r="H255" s="12">
        <v>5.6250000000000001E-2</v>
      </c>
      <c r="I255" s="11">
        <v>2.2027777777777779</v>
      </c>
      <c r="J255" s="10">
        <v>0.12940972222222222</v>
      </c>
      <c r="K255" s="9" t="s">
        <v>751</v>
      </c>
      <c r="L255" s="9" t="str">
        <f>K255&amp;COUNTIF($K$2:$K255,K255)</f>
        <v>Virginia Tech Triathlon Club3</v>
      </c>
      <c r="M255" s="9">
        <f t="shared" si="3"/>
        <v>254</v>
      </c>
    </row>
    <row r="256" spans="1:13" x14ac:dyDescent="0.35">
      <c r="A256" s="9">
        <v>744</v>
      </c>
      <c r="B256" s="9">
        <v>877</v>
      </c>
      <c r="C256" s="9" t="s">
        <v>854</v>
      </c>
      <c r="D256" s="9" t="s">
        <v>1094</v>
      </c>
      <c r="E256" s="12">
        <v>0.56319444444444444</v>
      </c>
      <c r="F256" s="12">
        <v>0.14722222222222223</v>
      </c>
      <c r="G256" s="10">
        <v>7.5023148148148144E-2</v>
      </c>
      <c r="H256" s="12">
        <v>6.7361111111111108E-2</v>
      </c>
      <c r="I256" s="11">
        <v>2.4916666666666667</v>
      </c>
      <c r="J256" s="10">
        <v>0.12956018518518517</v>
      </c>
      <c r="K256" s="9" t="s">
        <v>853</v>
      </c>
      <c r="L256" s="9" t="str">
        <f>K256&amp;COUNTIF($K$2:$K256,K256)</f>
        <v>Oregon State University Triathlon Club3</v>
      </c>
      <c r="M256" s="9">
        <f t="shared" si="3"/>
        <v>255</v>
      </c>
    </row>
    <row r="257" spans="1:13" x14ac:dyDescent="0.35">
      <c r="A257" s="9">
        <v>745</v>
      </c>
      <c r="B257" s="9">
        <v>791</v>
      </c>
      <c r="C257" s="9" t="s">
        <v>852</v>
      </c>
      <c r="D257" s="9" t="s">
        <v>1094</v>
      </c>
      <c r="E257" s="12">
        <v>0.66597222222222219</v>
      </c>
      <c r="F257" s="12">
        <v>0.19513888888888889</v>
      </c>
      <c r="G257" s="10">
        <v>7.362268518518518E-2</v>
      </c>
      <c r="H257" s="12">
        <v>7.9861111111111105E-2</v>
      </c>
      <c r="I257" s="11">
        <v>2.4159722222222224</v>
      </c>
      <c r="J257" s="10">
        <v>0.12959490740740739</v>
      </c>
      <c r="K257" s="9" t="s">
        <v>743</v>
      </c>
      <c r="L257" s="9" t="str">
        <f>K257&amp;COUNTIF($K$2:$K257,K257)</f>
        <v>University of Wisconsin - La Crosse2</v>
      </c>
      <c r="M257" s="9">
        <f t="shared" si="3"/>
        <v>256</v>
      </c>
    </row>
    <row r="258" spans="1:13" x14ac:dyDescent="0.35">
      <c r="A258" s="9">
        <v>748</v>
      </c>
      <c r="B258" s="9">
        <v>855</v>
      </c>
      <c r="C258" s="9" t="s">
        <v>851</v>
      </c>
      <c r="D258" s="9" t="s">
        <v>1094</v>
      </c>
      <c r="E258" s="12">
        <v>0.57500000000000007</v>
      </c>
      <c r="F258" s="12">
        <v>0.16666666666666666</v>
      </c>
      <c r="G258" s="10">
        <v>7.4560185185185188E-2</v>
      </c>
      <c r="H258" s="12">
        <v>3.3333333333333333E-2</v>
      </c>
      <c r="I258" s="10">
        <v>4.2187499999999996E-2</v>
      </c>
      <c r="J258" s="10">
        <v>0.12969907407407408</v>
      </c>
      <c r="K258" s="9" t="s">
        <v>749</v>
      </c>
      <c r="L258" s="9" t="str">
        <f>K258&amp;COUNTIF($K$2:$K258,K258)</f>
        <v>MSU Triathlon Club (Michigan State University)4</v>
      </c>
      <c r="M258" s="9">
        <f t="shared" si="3"/>
        <v>257</v>
      </c>
    </row>
    <row r="259" spans="1:13" x14ac:dyDescent="0.35">
      <c r="A259" s="9">
        <v>750</v>
      </c>
      <c r="B259" s="9">
        <v>857</v>
      </c>
      <c r="C259" s="9" t="s">
        <v>850</v>
      </c>
      <c r="D259" s="9" t="s">
        <v>1094</v>
      </c>
      <c r="E259" s="12">
        <v>0.69374999999999998</v>
      </c>
      <c r="F259" s="12">
        <v>0.16597222222222222</v>
      </c>
      <c r="G259" s="10">
        <v>7.4317129629629622E-2</v>
      </c>
      <c r="H259" s="12">
        <v>5.7638888888888885E-2</v>
      </c>
      <c r="I259" s="11">
        <v>2.4097222222222223</v>
      </c>
      <c r="J259" s="10">
        <v>0.12980324074074073</v>
      </c>
      <c r="K259" s="9" t="s">
        <v>128</v>
      </c>
      <c r="L259" s="9" t="str">
        <f>K259&amp;COUNTIF($K$2:$K259,K259)</f>
        <v>Newman University4</v>
      </c>
      <c r="M259" s="9">
        <f t="shared" si="3"/>
        <v>258</v>
      </c>
    </row>
    <row r="260" spans="1:13" x14ac:dyDescent="0.35">
      <c r="A260" s="9">
        <v>752</v>
      </c>
      <c r="B260" s="9">
        <v>979</v>
      </c>
      <c r="C260" s="9" t="s">
        <v>849</v>
      </c>
      <c r="D260" s="9" t="s">
        <v>1094</v>
      </c>
      <c r="E260" s="12">
        <v>0.76111111111111107</v>
      </c>
      <c r="F260" s="12">
        <v>0.23958333333333334</v>
      </c>
      <c r="G260" s="10">
        <v>7.2233796296296296E-2</v>
      </c>
      <c r="H260" s="12">
        <v>0.11180555555555556</v>
      </c>
      <c r="I260" s="11">
        <v>2.3430555555555554</v>
      </c>
      <c r="J260" s="10">
        <v>0.12983796296296296</v>
      </c>
      <c r="K260" s="9" t="s">
        <v>78</v>
      </c>
      <c r="L260" s="9" t="str">
        <f>K260&amp;COUNTIF($K$2:$K260,K260)</f>
        <v>Wisconsin Triathlon Team (University of Wisconsin, Madison)16</v>
      </c>
      <c r="M260" s="9">
        <f t="shared" ref="M260:M323" si="4">M259+1</f>
        <v>259</v>
      </c>
    </row>
    <row r="261" spans="1:13" x14ac:dyDescent="0.35">
      <c r="A261" s="9">
        <v>754</v>
      </c>
      <c r="B261" s="9">
        <v>810</v>
      </c>
      <c r="C261" s="9" t="s">
        <v>848</v>
      </c>
      <c r="D261" s="9" t="s">
        <v>1094</v>
      </c>
      <c r="E261" s="12">
        <v>0.55763888888888891</v>
      </c>
      <c r="F261" s="12">
        <v>0.16666666666666666</v>
      </c>
      <c r="G261" s="10">
        <v>8.3634259259259255E-2</v>
      </c>
      <c r="H261" s="12">
        <v>7.7083333333333337E-2</v>
      </c>
      <c r="I261" s="11">
        <v>1.9923611111111112</v>
      </c>
      <c r="J261" s="10">
        <v>0.13023148148148148</v>
      </c>
      <c r="K261" s="9" t="s">
        <v>25</v>
      </c>
      <c r="L261" s="9" t="str">
        <f>K261&amp;COUNTIF($K$2:$K261,K261)</f>
        <v>Cal Triathlon (University of California, Berkeley)21</v>
      </c>
      <c r="M261" s="9">
        <f t="shared" si="4"/>
        <v>260</v>
      </c>
    </row>
    <row r="262" spans="1:13" x14ac:dyDescent="0.35">
      <c r="A262" s="9">
        <v>755</v>
      </c>
      <c r="B262" s="9">
        <v>956</v>
      </c>
      <c r="C262" s="9" t="s">
        <v>847</v>
      </c>
      <c r="D262" s="9" t="s">
        <v>1094</v>
      </c>
      <c r="E262" s="12">
        <v>0.95763888888888893</v>
      </c>
      <c r="F262" s="12">
        <v>0.2076388888888889</v>
      </c>
      <c r="G262" s="10">
        <v>7.0995370370370361E-2</v>
      </c>
      <c r="H262" s="12">
        <v>3.7499999999999999E-2</v>
      </c>
      <c r="I262" s="11">
        <v>2.3722222222222222</v>
      </c>
      <c r="J262" s="10">
        <v>0.13061342592592592</v>
      </c>
      <c r="K262" s="9" t="s">
        <v>149</v>
      </c>
      <c r="L262" s="9" t="str">
        <f>K262&amp;COUNTIF($K$2:$K262,K262)</f>
        <v>USC Triathlon (University of Southern California)8</v>
      </c>
      <c r="M262" s="9">
        <f t="shared" si="4"/>
        <v>261</v>
      </c>
    </row>
    <row r="263" spans="1:13" x14ac:dyDescent="0.35">
      <c r="A263" s="9">
        <v>756</v>
      </c>
      <c r="B263" s="9">
        <v>849</v>
      </c>
      <c r="C263" s="9" t="s">
        <v>846</v>
      </c>
      <c r="D263" s="9" t="s">
        <v>1094</v>
      </c>
      <c r="E263" s="12">
        <v>0.81319444444444444</v>
      </c>
      <c r="F263" s="12">
        <v>0.15347222222222223</v>
      </c>
      <c r="G263" s="10">
        <v>7.7939814814814809E-2</v>
      </c>
      <c r="H263" s="12">
        <v>3.9583333333333331E-2</v>
      </c>
      <c r="I263" s="11">
        <v>2.1541666666666668</v>
      </c>
      <c r="J263" s="10">
        <v>0.13063657407407406</v>
      </c>
      <c r="K263" s="9" t="s">
        <v>749</v>
      </c>
      <c r="L263" s="9" t="str">
        <f>K263&amp;COUNTIF($K$2:$K263,K263)</f>
        <v>MSU Triathlon Club (Michigan State University)5</v>
      </c>
      <c r="M263" s="9">
        <f t="shared" si="4"/>
        <v>262</v>
      </c>
    </row>
    <row r="264" spans="1:13" x14ac:dyDescent="0.35">
      <c r="A264" s="9">
        <v>757</v>
      </c>
      <c r="B264" s="9">
        <v>950</v>
      </c>
      <c r="C264" s="9" t="s">
        <v>845</v>
      </c>
      <c r="D264" s="9" t="s">
        <v>1094</v>
      </c>
      <c r="E264" s="12">
        <v>0.71666666666666667</v>
      </c>
      <c r="F264" s="12">
        <v>0.13680555555555554</v>
      </c>
      <c r="G264" s="10">
        <v>7.6493055555555564E-2</v>
      </c>
      <c r="H264" s="12">
        <v>6.5972222222222224E-2</v>
      </c>
      <c r="I264" s="11">
        <v>2.3284722222222221</v>
      </c>
      <c r="J264" s="10">
        <v>0.13064814814814815</v>
      </c>
      <c r="K264" s="9" t="s">
        <v>149</v>
      </c>
      <c r="L264" s="9" t="str">
        <f>K264&amp;COUNTIF($K$2:$K264,K264)</f>
        <v>USC Triathlon (University of Southern California)9</v>
      </c>
      <c r="M264" s="9">
        <f t="shared" si="4"/>
        <v>263</v>
      </c>
    </row>
    <row r="265" spans="1:13" x14ac:dyDescent="0.35">
      <c r="A265" s="9">
        <v>758</v>
      </c>
      <c r="B265" s="9">
        <v>749</v>
      </c>
      <c r="C265" s="9" t="s">
        <v>844</v>
      </c>
      <c r="D265" s="9" t="s">
        <v>1094</v>
      </c>
      <c r="E265" s="12">
        <v>0.73819444444444438</v>
      </c>
      <c r="F265" s="12">
        <v>0.32083333333333336</v>
      </c>
      <c r="G265" s="10">
        <v>6.9363425925925926E-2</v>
      </c>
      <c r="H265" s="12">
        <v>0.11388888888888889</v>
      </c>
      <c r="I265" s="10">
        <v>4.1840277777777775E-2</v>
      </c>
      <c r="J265" s="10">
        <v>0.13077546296296297</v>
      </c>
      <c r="K265" s="9" t="s">
        <v>1089</v>
      </c>
      <c r="L265" s="9" t="str">
        <f>K265&amp;COUNTIF($K$2:$K265,K265)</f>
        <v>North Carolina State University3</v>
      </c>
      <c r="M265" s="9">
        <f t="shared" si="4"/>
        <v>264</v>
      </c>
    </row>
    <row r="266" spans="1:13" x14ac:dyDescent="0.35">
      <c r="A266" s="9">
        <v>760</v>
      </c>
      <c r="B266" s="9">
        <v>853</v>
      </c>
      <c r="C266" s="9" t="s">
        <v>843</v>
      </c>
      <c r="D266" s="9" t="s">
        <v>1094</v>
      </c>
      <c r="E266" s="12">
        <v>0.58402777777777781</v>
      </c>
      <c r="F266" s="12">
        <v>0.17291666666666669</v>
      </c>
      <c r="G266" s="10">
        <v>7.4421296296296291E-2</v>
      </c>
      <c r="H266" s="12">
        <v>4.027777777777778E-2</v>
      </c>
      <c r="I266" s="10">
        <v>4.3263888888888886E-2</v>
      </c>
      <c r="J266" s="10">
        <v>0.13099537037037037</v>
      </c>
      <c r="K266" s="9" t="s">
        <v>749</v>
      </c>
      <c r="L266" s="9" t="str">
        <f>K266&amp;COUNTIF($K$2:$K266,K266)</f>
        <v>MSU Triathlon Club (Michigan State University)6</v>
      </c>
      <c r="M266" s="9">
        <f t="shared" si="4"/>
        <v>265</v>
      </c>
    </row>
    <row r="267" spans="1:13" x14ac:dyDescent="0.35">
      <c r="A267" s="9">
        <v>762</v>
      </c>
      <c r="B267" s="9">
        <v>972</v>
      </c>
      <c r="C267" s="9" t="s">
        <v>841</v>
      </c>
      <c r="D267" s="9" t="s">
        <v>1094</v>
      </c>
      <c r="E267" s="12">
        <v>0.57013888888888886</v>
      </c>
      <c r="F267" s="12">
        <v>0.19236111111111112</v>
      </c>
      <c r="G267" s="10">
        <v>7.5127314814814813E-2</v>
      </c>
      <c r="H267" s="12">
        <v>8.2638888888888887E-2</v>
      </c>
      <c r="I267" s="10">
        <v>4.2152777777777782E-2</v>
      </c>
      <c r="J267" s="10">
        <v>0.13138888888888889</v>
      </c>
      <c r="K267" s="9" t="s">
        <v>78</v>
      </c>
      <c r="L267" s="9" t="str">
        <f>K267&amp;COUNTIF($K$2:$K267,K267)</f>
        <v>Wisconsin Triathlon Team (University of Wisconsin, Madison)17</v>
      </c>
      <c r="M267" s="9">
        <f t="shared" si="4"/>
        <v>266</v>
      </c>
    </row>
    <row r="268" spans="1:13" x14ac:dyDescent="0.35">
      <c r="A268" s="9">
        <v>764</v>
      </c>
      <c r="B268" s="9">
        <v>835</v>
      </c>
      <c r="C268" s="9" t="s">
        <v>840</v>
      </c>
      <c r="D268" s="9" t="s">
        <v>1094</v>
      </c>
      <c r="E268" s="12">
        <v>0.6069444444444444</v>
      </c>
      <c r="F268" s="12">
        <v>0.15902777777777777</v>
      </c>
      <c r="G268" s="10">
        <v>7.1956018518518516E-2</v>
      </c>
      <c r="H268" s="12">
        <v>6.5277777777777782E-2</v>
      </c>
      <c r="I268" s="10">
        <v>4.5856481481481477E-2</v>
      </c>
      <c r="J268" s="10">
        <v>0.13170138888888888</v>
      </c>
      <c r="K268" s="9" t="s">
        <v>839</v>
      </c>
      <c r="L268" s="9" t="str">
        <f>K268&amp;COUNTIF($K$2:$K268,K268)</f>
        <v>Grand Canyon University Triathlon Club4</v>
      </c>
      <c r="M268" s="9">
        <f t="shared" si="4"/>
        <v>267</v>
      </c>
    </row>
    <row r="269" spans="1:13" x14ac:dyDescent="0.35">
      <c r="A269" s="9">
        <v>766</v>
      </c>
      <c r="B269" s="9">
        <v>859</v>
      </c>
      <c r="C269" s="9" t="s">
        <v>838</v>
      </c>
      <c r="D269" s="9" t="s">
        <v>1094</v>
      </c>
      <c r="E269" s="12">
        <v>0.69305555555555554</v>
      </c>
      <c r="F269" s="12">
        <v>0.15555555555555556</v>
      </c>
      <c r="G269" s="10">
        <v>7.4490740740740746E-2</v>
      </c>
      <c r="H269" s="12">
        <v>0.15763888888888888</v>
      </c>
      <c r="I269" s="11">
        <v>2.4312499999999999</v>
      </c>
      <c r="J269" s="10">
        <v>0.13180555555555556</v>
      </c>
      <c r="K269" s="9" t="s">
        <v>128</v>
      </c>
      <c r="L269" s="9" t="str">
        <f>K269&amp;COUNTIF($K$2:$K269,K269)</f>
        <v>Newman University5</v>
      </c>
      <c r="M269" s="9">
        <f t="shared" si="4"/>
        <v>268</v>
      </c>
    </row>
    <row r="270" spans="1:13" x14ac:dyDescent="0.35">
      <c r="A270" s="9">
        <v>767</v>
      </c>
      <c r="B270" s="9">
        <v>652</v>
      </c>
      <c r="C270" s="9" t="s">
        <v>837</v>
      </c>
      <c r="D270" s="9" t="s">
        <v>1094</v>
      </c>
      <c r="E270" s="12">
        <v>0.63611111111111118</v>
      </c>
      <c r="F270" s="12">
        <v>0.39374999999999999</v>
      </c>
      <c r="G270" s="10">
        <v>7.8148148148148147E-2</v>
      </c>
      <c r="H270" s="12">
        <v>7.3611111111111113E-2</v>
      </c>
      <c r="I270" s="11">
        <v>2.1166666666666667</v>
      </c>
      <c r="J270" s="10">
        <v>0.13184027777777776</v>
      </c>
      <c r="K270" s="9" t="s">
        <v>1089</v>
      </c>
      <c r="L270" s="9" t="str">
        <f>K270&amp;COUNTIF($K$2:$K270,K270)</f>
        <v>North Carolina State University4</v>
      </c>
      <c r="M270" s="9">
        <f t="shared" si="4"/>
        <v>269</v>
      </c>
    </row>
    <row r="271" spans="1:13" x14ac:dyDescent="0.35">
      <c r="A271" s="9">
        <v>768</v>
      </c>
      <c r="B271" s="9">
        <v>757</v>
      </c>
      <c r="C271" s="9" t="s">
        <v>836</v>
      </c>
      <c r="D271" s="9" t="s">
        <v>1094</v>
      </c>
      <c r="E271" s="12">
        <v>0.70972222222222225</v>
      </c>
      <c r="F271" s="12">
        <v>0.16805555555555554</v>
      </c>
      <c r="G271" s="10">
        <v>7.6562499999999992E-2</v>
      </c>
      <c r="H271" s="12">
        <v>5.7638888888888885E-2</v>
      </c>
      <c r="I271" s="11">
        <v>2.4076388888888887</v>
      </c>
      <c r="J271" s="10">
        <v>0.13230324074074074</v>
      </c>
      <c r="K271" s="9" t="s">
        <v>748</v>
      </c>
      <c r="L271" s="9" t="str">
        <f>K271&amp;COUNTIF($K$2:$K271,K271)</f>
        <v>Texas Triathlon (University of Texas at Austin)2</v>
      </c>
      <c r="M271" s="9">
        <f t="shared" si="4"/>
        <v>270</v>
      </c>
    </row>
    <row r="272" spans="1:13" x14ac:dyDescent="0.35">
      <c r="A272" s="9">
        <v>769</v>
      </c>
      <c r="B272" s="9">
        <v>900</v>
      </c>
      <c r="C272" s="9" t="s">
        <v>835</v>
      </c>
      <c r="D272" s="9" t="s">
        <v>1094</v>
      </c>
      <c r="E272" s="12">
        <v>0.70763888888888893</v>
      </c>
      <c r="F272" s="12">
        <v>0.16874999999999998</v>
      </c>
      <c r="G272" s="10">
        <v>7.662037037037038E-2</v>
      </c>
      <c r="H272" s="12">
        <v>6.8749999999999992E-2</v>
      </c>
      <c r="I272" s="11">
        <v>2.3979166666666667</v>
      </c>
      <c r="J272" s="10">
        <v>0.13237268518518519</v>
      </c>
      <c r="K272" s="9" t="s">
        <v>106</v>
      </c>
      <c r="L272" s="9" t="str">
        <f>K272&amp;COUNTIF($K$2:$K272,K272)</f>
        <v>Texas A&amp;M Triathlon Team9</v>
      </c>
      <c r="M272" s="9">
        <f t="shared" si="4"/>
        <v>271</v>
      </c>
    </row>
    <row r="273" spans="1:13" x14ac:dyDescent="0.35">
      <c r="A273" s="9">
        <v>770</v>
      </c>
      <c r="B273" s="9">
        <v>880</v>
      </c>
      <c r="C273" s="9" t="s">
        <v>834</v>
      </c>
      <c r="D273" s="9" t="s">
        <v>1094</v>
      </c>
      <c r="E273" s="11">
        <v>1.2090277777777778</v>
      </c>
      <c r="F273" s="12">
        <v>0.14583333333333334</v>
      </c>
      <c r="G273" s="10">
        <v>8.7025462962962971E-2</v>
      </c>
      <c r="H273" s="12">
        <v>9.930555555555555E-2</v>
      </c>
      <c r="I273" s="11">
        <v>1.2652777777777777</v>
      </c>
      <c r="J273" s="10">
        <v>0.13238425925925926</v>
      </c>
      <c r="K273" s="9" t="s">
        <v>1070</v>
      </c>
      <c r="L273" s="9" t="str">
        <f>K273&amp;COUNTIF($K$2:$K273,K273)</f>
        <v>Miami Ohio2</v>
      </c>
      <c r="M273" s="9">
        <f t="shared" si="4"/>
        <v>272</v>
      </c>
    </row>
    <row r="274" spans="1:13" x14ac:dyDescent="0.35">
      <c r="A274" s="9">
        <v>772</v>
      </c>
      <c r="B274" s="9">
        <v>759</v>
      </c>
      <c r="C274" s="9" t="s">
        <v>833</v>
      </c>
      <c r="D274" s="9" t="s">
        <v>1094</v>
      </c>
      <c r="E274" s="12">
        <v>0.62152777777777779</v>
      </c>
      <c r="F274" s="12">
        <v>0.25416666666666665</v>
      </c>
      <c r="G274" s="10">
        <v>7.5416666666666674E-2</v>
      </c>
      <c r="H274" s="12">
        <v>8.4027777777777771E-2</v>
      </c>
      <c r="I274" s="11">
        <v>2.4666666666666668</v>
      </c>
      <c r="J274" s="10">
        <v>0.1325462962962963</v>
      </c>
      <c r="K274" s="9" t="s">
        <v>106</v>
      </c>
      <c r="L274" s="9" t="str">
        <f>K274&amp;COUNTIF($K$2:$K274,K274)</f>
        <v>Texas A&amp;M Triathlon Team10</v>
      </c>
      <c r="M274" s="9">
        <f t="shared" si="4"/>
        <v>273</v>
      </c>
    </row>
    <row r="275" spans="1:13" x14ac:dyDescent="0.35">
      <c r="A275" s="9">
        <v>774</v>
      </c>
      <c r="B275" s="9">
        <v>975</v>
      </c>
      <c r="C275" s="9" t="s">
        <v>832</v>
      </c>
      <c r="D275" s="9" t="s">
        <v>1094</v>
      </c>
      <c r="E275" s="12">
        <v>0.7104166666666667</v>
      </c>
      <c r="F275" s="12">
        <v>0.24513888888888888</v>
      </c>
      <c r="G275" s="10">
        <v>7.6956018518518521E-2</v>
      </c>
      <c r="H275" s="12">
        <v>6.1111111111111116E-2</v>
      </c>
      <c r="I275" s="11">
        <v>2.3458333333333332</v>
      </c>
      <c r="J275" s="10">
        <v>0.1330324074074074</v>
      </c>
      <c r="K275" s="9" t="s">
        <v>78</v>
      </c>
      <c r="L275" s="9" t="str">
        <f>K275&amp;COUNTIF($K$2:$K275,K275)</f>
        <v>Wisconsin Triathlon Team (University of Wisconsin, Madison)18</v>
      </c>
      <c r="M275" s="9">
        <f t="shared" si="4"/>
        <v>274</v>
      </c>
    </row>
    <row r="276" spans="1:13" x14ac:dyDescent="0.35">
      <c r="A276" s="9">
        <v>776</v>
      </c>
      <c r="B276" s="9">
        <v>637</v>
      </c>
      <c r="C276" s="9" t="s">
        <v>831</v>
      </c>
      <c r="D276" s="9" t="s">
        <v>1094</v>
      </c>
      <c r="E276" s="12">
        <v>0.58958333333333335</v>
      </c>
      <c r="F276" s="12">
        <v>0.22083333333333333</v>
      </c>
      <c r="G276" s="10">
        <v>7.4178240740740739E-2</v>
      </c>
      <c r="H276" s="12">
        <v>8.819444444444445E-2</v>
      </c>
      <c r="I276" s="10">
        <v>4.4513888888888888E-2</v>
      </c>
      <c r="J276" s="10">
        <v>0.13369212962962965</v>
      </c>
      <c r="K276" s="9" t="s">
        <v>211</v>
      </c>
      <c r="L276" s="9" t="str">
        <f>K276&amp;COUNTIF($K$2:$K276,K276)</f>
        <v>Tri-Hawks (University of Iowa)2</v>
      </c>
      <c r="M276" s="9">
        <f t="shared" si="4"/>
        <v>275</v>
      </c>
    </row>
    <row r="277" spans="1:13" x14ac:dyDescent="0.35">
      <c r="A277" s="9">
        <v>777</v>
      </c>
      <c r="B277" s="9">
        <v>831</v>
      </c>
      <c r="C277" s="9" t="s">
        <v>830</v>
      </c>
      <c r="D277" s="9" t="s">
        <v>1094</v>
      </c>
      <c r="E277" s="12">
        <v>0.78055555555555556</v>
      </c>
      <c r="F277" s="12">
        <v>0.21180555555555555</v>
      </c>
      <c r="G277" s="10">
        <v>7.6111111111111115E-2</v>
      </c>
      <c r="H277" s="12">
        <v>4.8611111111111112E-2</v>
      </c>
      <c r="I277" s="11">
        <v>2.4125000000000001</v>
      </c>
      <c r="J277" s="10">
        <v>0.13370370370370369</v>
      </c>
      <c r="K277" s="9" t="s">
        <v>829</v>
      </c>
      <c r="L277" s="9" t="str">
        <f>K277&amp;COUNTIF($K$2:$K277,K277)</f>
        <v>Gamecock Triathlon Club1</v>
      </c>
      <c r="M277" s="9">
        <f t="shared" si="4"/>
        <v>276</v>
      </c>
    </row>
    <row r="278" spans="1:13" x14ac:dyDescent="0.35">
      <c r="A278" s="9">
        <v>778</v>
      </c>
      <c r="B278" s="9">
        <v>898</v>
      </c>
      <c r="C278" s="9" t="s">
        <v>828</v>
      </c>
      <c r="D278" s="9" t="s">
        <v>1094</v>
      </c>
      <c r="E278" s="12">
        <v>0.63263888888888886</v>
      </c>
      <c r="F278" s="12">
        <v>0.20208333333333331</v>
      </c>
      <c r="G278" s="10">
        <v>7.4849537037037034E-2</v>
      </c>
      <c r="H278" s="12">
        <v>7.3611111111111113E-2</v>
      </c>
      <c r="I278" s="10">
        <v>4.3796296296296298E-2</v>
      </c>
      <c r="J278" s="10">
        <v>0.13381944444444444</v>
      </c>
      <c r="K278" s="9" t="s">
        <v>106</v>
      </c>
      <c r="L278" s="9" t="str">
        <f>K278&amp;COUNTIF($K$2:$K278,K278)</f>
        <v>Texas A&amp;M Triathlon Team11</v>
      </c>
      <c r="M278" s="9">
        <f t="shared" si="4"/>
        <v>277</v>
      </c>
    </row>
    <row r="279" spans="1:13" x14ac:dyDescent="0.35">
      <c r="A279" s="9">
        <v>780</v>
      </c>
      <c r="B279" s="9">
        <v>761</v>
      </c>
      <c r="C279" s="9" t="s">
        <v>827</v>
      </c>
      <c r="D279" s="9" t="s">
        <v>1094</v>
      </c>
      <c r="E279" s="12">
        <v>0.58611111111111114</v>
      </c>
      <c r="F279" s="12">
        <v>0.1451388888888889</v>
      </c>
      <c r="G279" s="10">
        <v>7.96412037037037E-2</v>
      </c>
      <c r="H279" s="12">
        <v>5.5555555555555552E-2</v>
      </c>
      <c r="I279" s="11">
        <v>2.4861111111111112</v>
      </c>
      <c r="J279" s="10">
        <v>0.13422453703703704</v>
      </c>
      <c r="K279" s="9" t="s">
        <v>106</v>
      </c>
      <c r="L279" s="9" t="str">
        <f>K279&amp;COUNTIF($K$2:$K279,K279)</f>
        <v>Texas A&amp;M Triathlon Team12</v>
      </c>
      <c r="M279" s="9">
        <f t="shared" si="4"/>
        <v>278</v>
      </c>
    </row>
    <row r="280" spans="1:13" x14ac:dyDescent="0.35">
      <c r="A280" s="9">
        <v>782</v>
      </c>
      <c r="B280" s="9">
        <v>737</v>
      </c>
      <c r="C280" s="9" t="s">
        <v>826</v>
      </c>
      <c r="D280" s="9" t="s">
        <v>1094</v>
      </c>
      <c r="E280" s="12">
        <v>0.71944444444444444</v>
      </c>
      <c r="F280" s="12">
        <v>0.12569444444444444</v>
      </c>
      <c r="G280" s="10">
        <v>8.0752314814814818E-2</v>
      </c>
      <c r="H280" s="12">
        <v>4.9305555555555554E-2</v>
      </c>
      <c r="I280" s="11">
        <v>2.3340277777777776</v>
      </c>
      <c r="J280" s="10">
        <v>0.1345949074074074</v>
      </c>
      <c r="K280" s="9" t="s">
        <v>109</v>
      </c>
      <c r="L280" s="9" t="str">
        <f>K280&amp;COUNTIF($K$2:$K280,K280)</f>
        <v>University of Florida Tri-Gators6</v>
      </c>
      <c r="M280" s="9">
        <f t="shared" si="4"/>
        <v>279</v>
      </c>
    </row>
    <row r="281" spans="1:13" x14ac:dyDescent="0.35">
      <c r="A281" s="9">
        <v>785</v>
      </c>
      <c r="B281" s="9">
        <v>710</v>
      </c>
      <c r="C281" s="9" t="s">
        <v>825</v>
      </c>
      <c r="D281" s="9" t="s">
        <v>1094</v>
      </c>
      <c r="E281" s="12">
        <v>0.9</v>
      </c>
      <c r="F281" s="12">
        <v>0.28819444444444448</v>
      </c>
      <c r="G281" s="10">
        <v>7.4583333333333335E-2</v>
      </c>
      <c r="H281" s="12">
        <v>0.12152777777777778</v>
      </c>
      <c r="I281" s="11">
        <v>2.3229166666666665</v>
      </c>
      <c r="J281" s="10">
        <v>0.13513888888888889</v>
      </c>
      <c r="K281" s="9" t="s">
        <v>736</v>
      </c>
      <c r="L281" s="9" t="str">
        <f>K281&amp;COUNTIF($K$2:$K281,K281)</f>
        <v>Georgia Tech Triathlon Club3</v>
      </c>
      <c r="M281" s="9">
        <f t="shared" si="4"/>
        <v>280</v>
      </c>
    </row>
    <row r="282" spans="1:13" x14ac:dyDescent="0.35">
      <c r="A282" s="9">
        <v>786</v>
      </c>
      <c r="B282" s="9">
        <v>958</v>
      </c>
      <c r="C282" s="9" t="s">
        <v>824</v>
      </c>
      <c r="D282" s="9" t="s">
        <v>1094</v>
      </c>
      <c r="E282" s="12">
        <v>0.62916666666666665</v>
      </c>
      <c r="F282" s="12">
        <v>0.17708333333333334</v>
      </c>
      <c r="G282" s="10">
        <v>7.8043981481481492E-2</v>
      </c>
      <c r="H282" s="12">
        <v>6.1805555555555558E-2</v>
      </c>
      <c r="I282" s="10">
        <v>4.2731481481481481E-2</v>
      </c>
      <c r="J282" s="10">
        <v>0.13528935185185184</v>
      </c>
      <c r="K282" s="9" t="s">
        <v>775</v>
      </c>
      <c r="L282" s="9" t="str">
        <f>K282&amp;COUNTIF($K$2:$K282,K282)</f>
        <v>UTSA Triathlon Club (UT San Antonio)2</v>
      </c>
      <c r="M282" s="9">
        <f t="shared" si="4"/>
        <v>281</v>
      </c>
    </row>
    <row r="283" spans="1:13" x14ac:dyDescent="0.35">
      <c r="A283" s="9">
        <v>789</v>
      </c>
      <c r="B283" s="9">
        <v>910</v>
      </c>
      <c r="C283" s="9" t="s">
        <v>823</v>
      </c>
      <c r="D283" s="9" t="s">
        <v>1094</v>
      </c>
      <c r="E283" s="12">
        <v>0.77013888888888893</v>
      </c>
      <c r="F283" s="12">
        <v>0.15833333333333333</v>
      </c>
      <c r="G283" s="10">
        <v>7.5451388888888887E-2</v>
      </c>
      <c r="H283" s="12">
        <v>6.6666666666666666E-2</v>
      </c>
      <c r="I283" s="10">
        <v>4.4085648148148145E-2</v>
      </c>
      <c r="J283" s="10">
        <v>0.13615740740740742</v>
      </c>
      <c r="K283" s="9" t="s">
        <v>57</v>
      </c>
      <c r="L283" s="9" t="str">
        <f>K283&amp;COUNTIF($K$2:$K283,K283)</f>
        <v>Triclones (Iowa State University)4</v>
      </c>
      <c r="M283" s="9">
        <f t="shared" si="4"/>
        <v>282</v>
      </c>
    </row>
    <row r="284" spans="1:13" x14ac:dyDescent="0.35">
      <c r="A284" s="9">
        <v>791</v>
      </c>
      <c r="B284" s="9">
        <v>837</v>
      </c>
      <c r="C284" s="9" t="s">
        <v>822</v>
      </c>
      <c r="D284" s="9" t="s">
        <v>1094</v>
      </c>
      <c r="E284" s="12">
        <v>0.68611111111111101</v>
      </c>
      <c r="F284" s="12">
        <v>0.24861111111111112</v>
      </c>
      <c r="G284" s="10">
        <v>8.160879629629629E-2</v>
      </c>
      <c r="H284" s="12">
        <v>0.10555555555555556</v>
      </c>
      <c r="I284" s="11">
        <v>2.2909722222222224</v>
      </c>
      <c r="J284" s="10">
        <v>0.13717592592592592</v>
      </c>
      <c r="K284" s="9" t="s">
        <v>821</v>
      </c>
      <c r="L284" s="9" t="str">
        <f>K284&amp;COUNTIF($K$2:$K284,K284)</f>
        <v>Independent1</v>
      </c>
      <c r="M284" s="9">
        <f t="shared" si="4"/>
        <v>283</v>
      </c>
    </row>
    <row r="285" spans="1:13" x14ac:dyDescent="0.35">
      <c r="A285" s="9">
        <v>792</v>
      </c>
      <c r="B285" s="9">
        <v>795</v>
      </c>
      <c r="C285" s="9" t="s">
        <v>820</v>
      </c>
      <c r="D285" s="9" t="s">
        <v>1094</v>
      </c>
      <c r="E285" s="12">
        <v>0.77500000000000002</v>
      </c>
      <c r="F285" s="12">
        <v>0.24305555555555555</v>
      </c>
      <c r="G285" s="10">
        <v>8.2210648148148144E-2</v>
      </c>
      <c r="H285" s="12">
        <v>8.0555555555555561E-2</v>
      </c>
      <c r="I285" s="11">
        <v>2.2194444444444446</v>
      </c>
      <c r="J285" s="10">
        <v>0.13755787037037037</v>
      </c>
      <c r="K285" s="9" t="s">
        <v>756</v>
      </c>
      <c r="L285" s="9" t="str">
        <f>K285&amp;COUNTIF($K$2:$K285,K285)</f>
        <v>Baylor Triathlon Club (Baylor University)5</v>
      </c>
      <c r="M285" s="9">
        <f t="shared" si="4"/>
        <v>284</v>
      </c>
    </row>
    <row r="286" spans="1:13" x14ac:dyDescent="0.35">
      <c r="A286" s="9">
        <v>793</v>
      </c>
      <c r="B286" s="9">
        <v>773</v>
      </c>
      <c r="C286" s="9" t="s">
        <v>819</v>
      </c>
      <c r="D286" s="9" t="s">
        <v>1094</v>
      </c>
      <c r="E286" s="12">
        <v>0.69444444444444453</v>
      </c>
      <c r="F286" s="12">
        <v>0.13333333333333333</v>
      </c>
      <c r="G286" s="10">
        <v>9.0752314814814813E-2</v>
      </c>
      <c r="H286" s="12">
        <v>5.5555555555555552E-2</v>
      </c>
      <c r="I286" s="11">
        <v>1.9326388888888888</v>
      </c>
      <c r="J286" s="10">
        <v>0.13773148148148148</v>
      </c>
      <c r="K286" s="9" t="s">
        <v>89</v>
      </c>
      <c r="L286" s="9" t="str">
        <f>K286&amp;COUNTIF($K$2:$K286,K286)</f>
        <v>UCSB Triathlon Club (University of California, Santa Barbara)10</v>
      </c>
      <c r="M286" s="9">
        <f t="shared" si="4"/>
        <v>285</v>
      </c>
    </row>
    <row r="287" spans="1:13" x14ac:dyDescent="0.35">
      <c r="A287" s="9">
        <v>794</v>
      </c>
      <c r="B287" s="9">
        <v>976</v>
      </c>
      <c r="C287" s="9" t="s">
        <v>818</v>
      </c>
      <c r="D287" s="9" t="s">
        <v>1094</v>
      </c>
      <c r="E287" s="12">
        <v>0.61944444444444446</v>
      </c>
      <c r="F287" s="12">
        <v>0.27083333333333331</v>
      </c>
      <c r="G287" s="10">
        <v>7.5312500000000004E-2</v>
      </c>
      <c r="H287" s="12">
        <v>0.14930555555555555</v>
      </c>
      <c r="I287" s="10">
        <v>4.5393518518518521E-2</v>
      </c>
      <c r="J287" s="10">
        <v>0.13806712962962964</v>
      </c>
      <c r="K287" s="9" t="s">
        <v>78</v>
      </c>
      <c r="L287" s="9" t="str">
        <f>K287&amp;COUNTIF($K$2:$K287,K287)</f>
        <v>Wisconsin Triathlon Team (University of Wisconsin, Madison)19</v>
      </c>
      <c r="M287" s="9">
        <f t="shared" si="4"/>
        <v>286</v>
      </c>
    </row>
    <row r="288" spans="1:13" x14ac:dyDescent="0.35">
      <c r="A288" s="9">
        <v>797</v>
      </c>
      <c r="B288" s="9">
        <v>801</v>
      </c>
      <c r="C288" s="9" t="s">
        <v>817</v>
      </c>
      <c r="D288" s="9" t="s">
        <v>1094</v>
      </c>
      <c r="E288" s="12">
        <v>0.66805555555555562</v>
      </c>
      <c r="F288" s="12">
        <v>0.22569444444444445</v>
      </c>
      <c r="G288" s="10">
        <v>8.1238425925925936E-2</v>
      </c>
      <c r="H288" s="12">
        <v>5.5555555555555552E-2</v>
      </c>
      <c r="I288" s="11">
        <v>2.4909722222222221</v>
      </c>
      <c r="J288" s="10">
        <v>0.13859953703703703</v>
      </c>
      <c r="K288" s="9" t="s">
        <v>756</v>
      </c>
      <c r="L288" s="9" t="str">
        <f>K288&amp;COUNTIF($K$2:$K288,K288)</f>
        <v>Baylor Triathlon Club (Baylor University)6</v>
      </c>
      <c r="M288" s="9">
        <f t="shared" si="4"/>
        <v>287</v>
      </c>
    </row>
    <row r="289" spans="1:13" x14ac:dyDescent="0.35">
      <c r="A289" s="9">
        <v>798</v>
      </c>
      <c r="B289" s="9">
        <v>991</v>
      </c>
      <c r="C289" s="9" t="s">
        <v>816</v>
      </c>
      <c r="D289" s="9" t="s">
        <v>1094</v>
      </c>
      <c r="E289" s="12">
        <v>0.83333333333333337</v>
      </c>
      <c r="F289" s="12">
        <v>0.23472222222222219</v>
      </c>
      <c r="G289" s="10">
        <v>8.3113425925925924E-2</v>
      </c>
      <c r="H289" s="12">
        <v>6.458333333333334E-2</v>
      </c>
      <c r="I289" s="11">
        <v>2.1999999999999997</v>
      </c>
      <c r="J289" s="10">
        <v>0.13868055555555556</v>
      </c>
      <c r="K289" s="9" t="s">
        <v>754</v>
      </c>
      <c r="L289" s="9" t="str">
        <f>K289&amp;COUNTIF($K$2:$K289,K289)</f>
        <v>Northwestern6</v>
      </c>
      <c r="M289" s="9">
        <f t="shared" si="4"/>
        <v>288</v>
      </c>
    </row>
    <row r="290" spans="1:13" x14ac:dyDescent="0.35">
      <c r="A290" s="9">
        <v>799</v>
      </c>
      <c r="B290" s="9">
        <v>725</v>
      </c>
      <c r="C290" s="9" t="s">
        <v>815</v>
      </c>
      <c r="D290" s="9" t="s">
        <v>1094</v>
      </c>
      <c r="E290" s="11">
        <v>1.070138888888889</v>
      </c>
      <c r="F290" s="12">
        <v>0.27499999999999997</v>
      </c>
      <c r="G290" s="10">
        <v>7.5995370370370366E-2</v>
      </c>
      <c r="H290" s="12">
        <v>6.1805555555555558E-2</v>
      </c>
      <c r="I290" s="11">
        <v>2.3965277777777776</v>
      </c>
      <c r="J290" s="10">
        <v>0.13940972222222223</v>
      </c>
      <c r="K290" s="9" t="s">
        <v>814</v>
      </c>
      <c r="L290" s="9" t="str">
        <f>K290&amp;COUNTIF($K$2:$K290,K290)</f>
        <v>Cincinnati1</v>
      </c>
      <c r="M290" s="9">
        <f t="shared" si="4"/>
        <v>289</v>
      </c>
    </row>
    <row r="291" spans="1:13" x14ac:dyDescent="0.35">
      <c r="A291" s="9">
        <v>804</v>
      </c>
      <c r="B291" s="9">
        <v>744</v>
      </c>
      <c r="C291" s="9" t="s">
        <v>812</v>
      </c>
      <c r="D291" s="9" t="s">
        <v>1094</v>
      </c>
      <c r="E291" s="12">
        <v>0.68888888888888899</v>
      </c>
      <c r="F291" s="12">
        <v>0.16527777777777777</v>
      </c>
      <c r="G291" s="10">
        <v>7.5358796296296285E-2</v>
      </c>
      <c r="H291" s="12">
        <v>9.930555555555555E-2</v>
      </c>
      <c r="I291" s="10">
        <v>4.9143518518518524E-2</v>
      </c>
      <c r="J291" s="10">
        <v>0.1404050925925926</v>
      </c>
      <c r="K291" s="9" t="s">
        <v>75</v>
      </c>
      <c r="L291" s="9" t="str">
        <f>K291&amp;COUNTIF($K$2:$K291,K291)</f>
        <v>University of Michigan Triathlon Club3</v>
      </c>
      <c r="M291" s="9">
        <f t="shared" si="4"/>
        <v>290</v>
      </c>
    </row>
    <row r="292" spans="1:13" x14ac:dyDescent="0.35">
      <c r="A292" s="9">
        <v>805</v>
      </c>
      <c r="B292" s="9">
        <v>896</v>
      </c>
      <c r="C292" s="9" t="s">
        <v>811</v>
      </c>
      <c r="D292" s="9" t="s">
        <v>1094</v>
      </c>
      <c r="E292" s="12">
        <v>0.84027777777777779</v>
      </c>
      <c r="F292" s="12">
        <v>0.26041666666666669</v>
      </c>
      <c r="G292" s="10">
        <v>7.8321759259259258E-2</v>
      </c>
      <c r="H292" s="12">
        <v>6.805555555555555E-2</v>
      </c>
      <c r="I292" s="10">
        <v>4.2592592592592592E-2</v>
      </c>
      <c r="J292" s="10">
        <v>0.14041666666666666</v>
      </c>
      <c r="K292" s="9" t="s">
        <v>106</v>
      </c>
      <c r="L292" s="9" t="str">
        <f>K292&amp;COUNTIF($K$2:$K292,K292)</f>
        <v>Texas A&amp;M Triathlon Team13</v>
      </c>
      <c r="M292" s="9">
        <f t="shared" si="4"/>
        <v>291</v>
      </c>
    </row>
    <row r="293" spans="1:13" x14ac:dyDescent="0.35">
      <c r="A293" s="9">
        <v>806</v>
      </c>
      <c r="B293" s="9">
        <v>858</v>
      </c>
      <c r="C293" s="9" t="s">
        <v>810</v>
      </c>
      <c r="D293" s="9" t="s">
        <v>1094</v>
      </c>
      <c r="E293" s="11">
        <v>1.1673611111111111</v>
      </c>
      <c r="F293" s="12">
        <v>0.18958333333333333</v>
      </c>
      <c r="G293" s="10">
        <v>7.631944444444444E-2</v>
      </c>
      <c r="H293" s="12">
        <v>9.7916666666666666E-2</v>
      </c>
      <c r="I293" s="11">
        <v>2.4250000000000003</v>
      </c>
      <c r="J293" s="10">
        <v>0.14100694444444445</v>
      </c>
      <c r="K293" s="9" t="s">
        <v>128</v>
      </c>
      <c r="L293" s="9" t="str">
        <f>K293&amp;COUNTIF($K$2:$K293,K293)</f>
        <v>Newman University6</v>
      </c>
      <c r="M293" s="9">
        <f t="shared" si="4"/>
        <v>292</v>
      </c>
    </row>
    <row r="294" spans="1:13" x14ac:dyDescent="0.35">
      <c r="A294" s="9">
        <v>809</v>
      </c>
      <c r="B294" s="9">
        <v>856</v>
      </c>
      <c r="C294" s="9" t="s">
        <v>808</v>
      </c>
      <c r="D294" s="9" t="s">
        <v>1094</v>
      </c>
      <c r="E294" s="12">
        <v>0.69305555555555554</v>
      </c>
      <c r="F294" s="12">
        <v>0.16666666666666666</v>
      </c>
      <c r="G294" s="10">
        <v>7.6458333333333336E-2</v>
      </c>
      <c r="H294" s="12">
        <v>7.1527777777777787E-2</v>
      </c>
      <c r="I294" s="10">
        <v>5.019675925925926E-2</v>
      </c>
      <c r="J294" s="10">
        <v>0.14219907407407409</v>
      </c>
      <c r="K294" s="9" t="s">
        <v>128</v>
      </c>
      <c r="L294" s="9" t="str">
        <f>K294&amp;COUNTIF($K$2:$K294,K294)</f>
        <v>Newman University7</v>
      </c>
      <c r="M294" s="9">
        <f t="shared" si="4"/>
        <v>293</v>
      </c>
    </row>
    <row r="295" spans="1:13" x14ac:dyDescent="0.35">
      <c r="A295" s="9">
        <v>812</v>
      </c>
      <c r="B295" s="9">
        <v>899</v>
      </c>
      <c r="C295" s="9" t="s">
        <v>806</v>
      </c>
      <c r="D295" s="9" t="s">
        <v>1094</v>
      </c>
      <c r="E295" s="12">
        <v>0.74652777777777779</v>
      </c>
      <c r="F295" s="12">
        <v>0.20416666666666669</v>
      </c>
      <c r="G295" s="10">
        <v>7.9236111111111118E-2</v>
      </c>
      <c r="H295" s="12">
        <v>7.6388888888888895E-2</v>
      </c>
      <c r="I295" s="10">
        <v>4.6979166666666662E-2</v>
      </c>
      <c r="J295" s="10">
        <v>0.14335648148148147</v>
      </c>
      <c r="K295" s="9" t="s">
        <v>106</v>
      </c>
      <c r="L295" s="9" t="str">
        <f>K295&amp;COUNTIF($K$2:$K295,K295)</f>
        <v>Texas A&amp;M Triathlon Team14</v>
      </c>
      <c r="M295" s="9">
        <f t="shared" si="4"/>
        <v>294</v>
      </c>
    </row>
    <row r="296" spans="1:13" x14ac:dyDescent="0.35">
      <c r="A296" s="9">
        <v>813</v>
      </c>
      <c r="B296" s="9">
        <v>990</v>
      </c>
      <c r="C296" s="9" t="s">
        <v>805</v>
      </c>
      <c r="D296" s="9" t="s">
        <v>1094</v>
      </c>
      <c r="E296" s="12">
        <v>0.69861111111111107</v>
      </c>
      <c r="F296" s="12">
        <v>0.26874999999999999</v>
      </c>
      <c r="G296" s="10">
        <v>7.9120370370370369E-2</v>
      </c>
      <c r="H296" s="12">
        <v>0.12222222222222223</v>
      </c>
      <c r="I296" s="10">
        <v>4.6423611111111117E-2</v>
      </c>
      <c r="J296" s="10">
        <v>0.14372685185185186</v>
      </c>
      <c r="K296" s="9" t="s">
        <v>804</v>
      </c>
      <c r="L296" s="9" t="str">
        <f>K296&amp;COUNTIF($K$2:$K296,K296)</f>
        <v>UNT Triathlon Team (University of North Texas)1</v>
      </c>
      <c r="M296" s="9">
        <f t="shared" si="4"/>
        <v>295</v>
      </c>
    </row>
    <row r="297" spans="1:13" x14ac:dyDescent="0.35">
      <c r="A297" s="9">
        <v>814</v>
      </c>
      <c r="B297" s="9">
        <v>811</v>
      </c>
      <c r="C297" s="9" t="s">
        <v>803</v>
      </c>
      <c r="D297" s="9" t="s">
        <v>1094</v>
      </c>
      <c r="E297" s="12">
        <v>0.63472222222222219</v>
      </c>
      <c r="F297" s="12">
        <v>0.16527777777777777</v>
      </c>
      <c r="G297" s="10">
        <v>7.9791666666666664E-2</v>
      </c>
      <c r="H297" s="12">
        <v>9.7222222222222224E-2</v>
      </c>
      <c r="I297" s="10">
        <v>4.9085648148148149E-2</v>
      </c>
      <c r="J297" s="10">
        <v>0.14385416666666667</v>
      </c>
      <c r="K297" s="9" t="s">
        <v>25</v>
      </c>
      <c r="L297" s="9" t="str">
        <f>K297&amp;COUNTIF($K$2:$K297,K297)</f>
        <v>Cal Triathlon (University of California, Berkeley)22</v>
      </c>
      <c r="M297" s="9">
        <f t="shared" si="4"/>
        <v>296</v>
      </c>
    </row>
    <row r="298" spans="1:13" x14ac:dyDescent="0.35">
      <c r="A298" s="9">
        <v>815</v>
      </c>
      <c r="B298" s="9">
        <v>861</v>
      </c>
      <c r="C298" s="9" t="s">
        <v>802</v>
      </c>
      <c r="D298" s="9" t="s">
        <v>1094</v>
      </c>
      <c r="E298" s="12">
        <v>0.70486111111111116</v>
      </c>
      <c r="F298" s="12">
        <v>0.15972222222222224</v>
      </c>
      <c r="G298" s="10">
        <v>7.6307870370370359E-2</v>
      </c>
      <c r="H298" s="12">
        <v>7.4305555555555555E-2</v>
      </c>
      <c r="I298" s="10">
        <v>5.2025462962962961E-2</v>
      </c>
      <c r="J298" s="10">
        <v>0.14401620370370369</v>
      </c>
      <c r="K298" s="9" t="s">
        <v>65</v>
      </c>
      <c r="L298" s="9" t="str">
        <f>K298&amp;COUNTIF($K$2:$K298,K298)</f>
        <v>Northeastern University Triathlon Club5</v>
      </c>
      <c r="M298" s="9">
        <f t="shared" si="4"/>
        <v>297</v>
      </c>
    </row>
    <row r="299" spans="1:13" x14ac:dyDescent="0.35">
      <c r="A299" s="9">
        <v>816</v>
      </c>
      <c r="B299" s="9">
        <v>873</v>
      </c>
      <c r="C299" s="9" t="s">
        <v>801</v>
      </c>
      <c r="D299" s="9" t="s">
        <v>1094</v>
      </c>
      <c r="E299" s="12">
        <v>0.80833333333333324</v>
      </c>
      <c r="F299" s="12">
        <v>0.19236111111111112</v>
      </c>
      <c r="G299" s="10">
        <v>7.9143518518518516E-2</v>
      </c>
      <c r="H299" s="12">
        <v>6.805555555555555E-2</v>
      </c>
      <c r="I299" s="10">
        <v>4.821759259259259E-2</v>
      </c>
      <c r="J299" s="10">
        <v>0.14520833333333333</v>
      </c>
      <c r="K299" s="9" t="s">
        <v>754</v>
      </c>
      <c r="L299" s="9" t="str">
        <f>K299&amp;COUNTIF($K$2:$K299,K299)</f>
        <v>Northwestern7</v>
      </c>
      <c r="M299" s="9">
        <f t="shared" si="4"/>
        <v>298</v>
      </c>
    </row>
    <row r="300" spans="1:13" x14ac:dyDescent="0.35">
      <c r="A300" s="9">
        <v>818</v>
      </c>
      <c r="B300" s="9">
        <v>887</v>
      </c>
      <c r="C300" s="9" t="s">
        <v>799</v>
      </c>
      <c r="D300" s="9" t="s">
        <v>1094</v>
      </c>
      <c r="E300" s="12">
        <v>0.74861111111111101</v>
      </c>
      <c r="F300" s="12">
        <v>0.14444444444444446</v>
      </c>
      <c r="G300" s="10">
        <v>8.89699074074074E-2</v>
      </c>
      <c r="H300" s="12">
        <v>3.6805555555555557E-2</v>
      </c>
      <c r="I300" s="11">
        <v>2.4833333333333334</v>
      </c>
      <c r="J300" s="10">
        <v>0.1458912037037037</v>
      </c>
      <c r="K300" s="9" t="s">
        <v>36</v>
      </c>
      <c r="L300" s="9" t="str">
        <f>K300&amp;COUNTIF($K$2:$K300,K300)</f>
        <v>Duke5</v>
      </c>
      <c r="M300" s="9">
        <f t="shared" si="4"/>
        <v>299</v>
      </c>
    </row>
    <row r="301" spans="1:13" x14ac:dyDescent="0.35">
      <c r="A301" s="9">
        <v>819</v>
      </c>
      <c r="B301" s="9">
        <v>946</v>
      </c>
      <c r="C301" s="9" t="s">
        <v>798</v>
      </c>
      <c r="D301" s="9" t="s">
        <v>1094</v>
      </c>
      <c r="E301" s="12">
        <v>0.68125000000000002</v>
      </c>
      <c r="F301" s="12">
        <v>0.18819444444444444</v>
      </c>
      <c r="G301" s="10">
        <v>7.5972222222222219E-2</v>
      </c>
      <c r="H301" s="12">
        <v>0.13125000000000001</v>
      </c>
      <c r="I301" s="10">
        <v>5.3414351851851859E-2</v>
      </c>
      <c r="J301" s="10">
        <v>0.14609953703703704</v>
      </c>
      <c r="K301" s="9" t="s">
        <v>75</v>
      </c>
      <c r="L301" s="9" t="str">
        <f>K301&amp;COUNTIF($K$2:$K301,K301)</f>
        <v>University of Michigan Triathlon Club4</v>
      </c>
      <c r="M301" s="9">
        <f t="shared" si="4"/>
        <v>300</v>
      </c>
    </row>
    <row r="302" spans="1:13" x14ac:dyDescent="0.35">
      <c r="A302" s="9">
        <v>820</v>
      </c>
      <c r="B302" s="9">
        <v>943</v>
      </c>
      <c r="C302" s="9" t="s">
        <v>797</v>
      </c>
      <c r="D302" s="9" t="s">
        <v>1094</v>
      </c>
      <c r="E302" s="12">
        <v>0.65625</v>
      </c>
      <c r="F302" s="12">
        <v>0.15486111111111112</v>
      </c>
      <c r="G302" s="10">
        <v>7.7372685185185183E-2</v>
      </c>
      <c r="H302" s="12">
        <v>0.10486111111111111</v>
      </c>
      <c r="I302" s="10">
        <v>5.3414351851851859E-2</v>
      </c>
      <c r="J302" s="10">
        <v>0.14609953703703704</v>
      </c>
      <c r="K302" s="9" t="s">
        <v>75</v>
      </c>
      <c r="L302" s="9" t="str">
        <f>K302&amp;COUNTIF($K$2:$K302,K302)</f>
        <v>University of Michigan Triathlon Club5</v>
      </c>
      <c r="M302" s="9">
        <f t="shared" si="4"/>
        <v>301</v>
      </c>
    </row>
    <row r="303" spans="1:13" x14ac:dyDescent="0.35">
      <c r="A303" s="9">
        <v>821</v>
      </c>
      <c r="B303" s="9">
        <v>893</v>
      </c>
      <c r="C303" s="9" t="s">
        <v>796</v>
      </c>
      <c r="D303" s="9" t="s">
        <v>1094</v>
      </c>
      <c r="E303" s="12">
        <v>0.79375000000000007</v>
      </c>
      <c r="F303" s="12">
        <v>0.17013888888888887</v>
      </c>
      <c r="G303" s="10">
        <v>7.3611111111111113E-2</v>
      </c>
      <c r="H303" s="12">
        <v>0.1013888888888889</v>
      </c>
      <c r="I303" s="10">
        <v>5.4953703703703706E-2</v>
      </c>
      <c r="J303" s="10">
        <v>0.14633101851851851</v>
      </c>
      <c r="K303" s="9" t="s">
        <v>106</v>
      </c>
      <c r="L303" s="9" t="str">
        <f>K303&amp;COUNTIF($K$2:$K303,K303)</f>
        <v>Texas A&amp;M Triathlon Team15</v>
      </c>
      <c r="M303" s="9">
        <f t="shared" si="4"/>
        <v>302</v>
      </c>
    </row>
    <row r="304" spans="1:13" x14ac:dyDescent="0.35">
      <c r="A304" s="9">
        <v>822</v>
      </c>
      <c r="B304" s="9">
        <v>829</v>
      </c>
      <c r="C304" s="9" t="s">
        <v>795</v>
      </c>
      <c r="D304" s="9" t="s">
        <v>1094</v>
      </c>
      <c r="E304" s="12">
        <v>0.79375000000000007</v>
      </c>
      <c r="F304" s="12">
        <v>0.20416666666666669</v>
      </c>
      <c r="G304" s="10">
        <v>8.009259259259259E-2</v>
      </c>
      <c r="H304" s="12">
        <v>0.13333333333333333</v>
      </c>
      <c r="I304" s="10">
        <v>4.7847222222222228E-2</v>
      </c>
      <c r="J304" s="10">
        <v>0.14681712962962964</v>
      </c>
      <c r="K304" s="9" t="s">
        <v>147</v>
      </c>
      <c r="L304" s="9" t="str">
        <f>K304&amp;COUNTIF($K$2:$K304,K304)</f>
        <v>Fighting Illini Triathlon (University of Illinois)5</v>
      </c>
      <c r="M304" s="9">
        <f t="shared" si="4"/>
        <v>303</v>
      </c>
    </row>
    <row r="305" spans="1:13" x14ac:dyDescent="0.35">
      <c r="A305" s="9">
        <v>825</v>
      </c>
      <c r="B305" s="9">
        <v>827</v>
      </c>
      <c r="C305" s="9" t="s">
        <v>794</v>
      </c>
      <c r="D305" s="9" t="s">
        <v>1094</v>
      </c>
      <c r="E305" s="11">
        <v>1.2513888888888889</v>
      </c>
      <c r="F305" s="12">
        <v>0.28402777777777777</v>
      </c>
      <c r="G305" s="10">
        <v>7.1018518518518522E-2</v>
      </c>
      <c r="H305" s="12">
        <v>0.10833333333333334</v>
      </c>
      <c r="I305" s="10">
        <v>4.9907407407407407E-2</v>
      </c>
      <c r="J305" s="10">
        <v>0.14834490740740741</v>
      </c>
      <c r="K305" s="9" t="s">
        <v>147</v>
      </c>
      <c r="L305" s="9" t="str">
        <f>K305&amp;COUNTIF($K$2:$K305,K305)</f>
        <v>Fighting Illini Triathlon (University of Illinois)6</v>
      </c>
      <c r="M305" s="9">
        <f t="shared" si="4"/>
        <v>304</v>
      </c>
    </row>
    <row r="306" spans="1:13" x14ac:dyDescent="0.35">
      <c r="A306" s="9">
        <v>826</v>
      </c>
      <c r="B306" s="9">
        <v>723</v>
      </c>
      <c r="C306" s="9" t="s">
        <v>793</v>
      </c>
      <c r="D306" s="9" t="s">
        <v>1094</v>
      </c>
      <c r="E306" s="12">
        <v>0.62708333333333333</v>
      </c>
      <c r="F306" s="12">
        <v>0.34375</v>
      </c>
      <c r="G306" s="10">
        <v>8.0613425925925922E-2</v>
      </c>
      <c r="H306" s="12">
        <v>7.4305555555555555E-2</v>
      </c>
      <c r="I306" s="10">
        <v>5.0358796296296297E-2</v>
      </c>
      <c r="J306" s="10">
        <v>0.14841435185185184</v>
      </c>
      <c r="K306" s="9" t="s">
        <v>814</v>
      </c>
      <c r="L306" s="9" t="str">
        <f>K306&amp;COUNTIF($K$2:$K306,K306)</f>
        <v>Cincinnati2</v>
      </c>
      <c r="M306" s="9">
        <f t="shared" si="4"/>
        <v>305</v>
      </c>
    </row>
    <row r="307" spans="1:13" x14ac:dyDescent="0.35">
      <c r="A307" s="9">
        <v>828</v>
      </c>
      <c r="B307" s="9">
        <v>819</v>
      </c>
      <c r="C307" s="9" t="s">
        <v>792</v>
      </c>
      <c r="D307" s="9" t="s">
        <v>1094</v>
      </c>
      <c r="E307" s="11">
        <v>1.0409722222222222</v>
      </c>
      <c r="F307" s="12">
        <v>0.24930555555555556</v>
      </c>
      <c r="G307" s="10">
        <v>8.5625000000000007E-2</v>
      </c>
      <c r="H307" s="12">
        <v>7.5694444444444439E-2</v>
      </c>
      <c r="I307" s="11">
        <v>2.4812499999999997</v>
      </c>
      <c r="J307" s="10">
        <v>0.14978009259259259</v>
      </c>
      <c r="K307" s="9" t="s">
        <v>39</v>
      </c>
      <c r="L307" s="9" t="str">
        <f>K307&amp;COUNTIF($K$2:$K307,K307)</f>
        <v>Columbia University Triathlon3</v>
      </c>
      <c r="M307" s="9">
        <f t="shared" si="4"/>
        <v>306</v>
      </c>
    </row>
    <row r="308" spans="1:13" x14ac:dyDescent="0.35">
      <c r="A308" s="9">
        <v>829</v>
      </c>
      <c r="B308" s="9">
        <v>821</v>
      </c>
      <c r="C308" s="9" t="s">
        <v>791</v>
      </c>
      <c r="D308" s="9" t="s">
        <v>1094</v>
      </c>
      <c r="E308" s="12">
        <v>0.78472222222222221</v>
      </c>
      <c r="F308" s="12">
        <v>0.25694444444444448</v>
      </c>
      <c r="G308" s="10">
        <v>9.402777777777778E-2</v>
      </c>
      <c r="H308" s="12">
        <v>9.930555555555555E-2</v>
      </c>
      <c r="I308" s="11">
        <v>2.2902777777777779</v>
      </c>
      <c r="J308" s="10">
        <v>0.15123842592592593</v>
      </c>
      <c r="K308" s="9" t="s">
        <v>770</v>
      </c>
      <c r="L308" s="9" t="str">
        <f>K308&amp;COUNTIF($K$2:$K308,K308)</f>
        <v>Cornell4</v>
      </c>
      <c r="M308" s="9">
        <f t="shared" si="4"/>
        <v>307</v>
      </c>
    </row>
    <row r="309" spans="1:13" x14ac:dyDescent="0.35">
      <c r="A309" s="9">
        <v>830</v>
      </c>
      <c r="B309" s="9">
        <v>970</v>
      </c>
      <c r="C309" s="9" t="s">
        <v>790</v>
      </c>
      <c r="D309" s="9" t="s">
        <v>1094</v>
      </c>
      <c r="E309" s="12">
        <v>0.85833333333333339</v>
      </c>
      <c r="F309" s="12">
        <v>0.41180555555555554</v>
      </c>
      <c r="G309" s="10">
        <v>8.6979166666666663E-2</v>
      </c>
      <c r="H309" s="12">
        <v>0.31527777777777777</v>
      </c>
      <c r="I309" s="11">
        <v>2.286111111111111</v>
      </c>
      <c r="J309" s="10">
        <v>0.15153935185185186</v>
      </c>
      <c r="K309" s="9" t="s">
        <v>740</v>
      </c>
      <c r="L309" s="9" t="str">
        <f>K309&amp;COUNTIF($K$2:$K309,K309)</f>
        <v>Washington University St. Louis4</v>
      </c>
      <c r="M309" s="9">
        <f t="shared" si="4"/>
        <v>308</v>
      </c>
    </row>
    <row r="310" spans="1:13" x14ac:dyDescent="0.35">
      <c r="A310" s="9">
        <v>831</v>
      </c>
      <c r="B310" s="9">
        <v>803</v>
      </c>
      <c r="C310" s="9" t="s">
        <v>789</v>
      </c>
      <c r="D310" s="9" t="s">
        <v>1094</v>
      </c>
      <c r="E310" s="12">
        <v>0.78402777777777777</v>
      </c>
      <c r="F310" s="12">
        <v>0.42777777777777781</v>
      </c>
      <c r="G310" s="10">
        <v>7.9502314814814817E-2</v>
      </c>
      <c r="H310" s="12">
        <v>0.12569444444444444</v>
      </c>
      <c r="I310" s="10">
        <v>4.9780092592592591E-2</v>
      </c>
      <c r="J310" s="10">
        <v>0.15160879629629628</v>
      </c>
      <c r="K310" s="9" t="s">
        <v>756</v>
      </c>
      <c r="L310" s="9" t="str">
        <f>K310&amp;COUNTIF($K$2:$K310,K310)</f>
        <v>Baylor Triathlon Club (Baylor University)7</v>
      </c>
      <c r="M310" s="9">
        <f t="shared" si="4"/>
        <v>309</v>
      </c>
    </row>
    <row r="311" spans="1:13" x14ac:dyDescent="0.35">
      <c r="A311" s="9">
        <v>832</v>
      </c>
      <c r="B311" s="9">
        <v>944</v>
      </c>
      <c r="C311" s="9" t="s">
        <v>788</v>
      </c>
      <c r="D311" s="9" t="s">
        <v>1094</v>
      </c>
      <c r="E311" s="12">
        <v>0.6430555555555556</v>
      </c>
      <c r="F311" s="12">
        <v>0.17361111111111113</v>
      </c>
      <c r="G311" s="10">
        <v>9.300925925925925E-2</v>
      </c>
      <c r="H311" s="12">
        <v>8.3333333333333329E-2</v>
      </c>
      <c r="I311" s="10">
        <v>4.3587962962962967E-2</v>
      </c>
      <c r="J311" s="10">
        <v>0.15163194444444444</v>
      </c>
      <c r="K311" s="9" t="s">
        <v>75</v>
      </c>
      <c r="L311" s="9" t="str">
        <f>K311&amp;COUNTIF($K$2:$K311,K311)</f>
        <v>University of Michigan Triathlon Club6</v>
      </c>
      <c r="M311" s="9">
        <f t="shared" si="4"/>
        <v>310</v>
      </c>
    </row>
    <row r="312" spans="1:13" x14ac:dyDescent="0.35">
      <c r="A312" s="9">
        <v>833</v>
      </c>
      <c r="B312" s="9">
        <v>794</v>
      </c>
      <c r="C312" s="9" t="s">
        <v>787</v>
      </c>
      <c r="D312" s="9" t="s">
        <v>1094</v>
      </c>
      <c r="E312" s="11">
        <v>1.2909722222222222</v>
      </c>
      <c r="F312" s="12">
        <v>0.23055555555555554</v>
      </c>
      <c r="G312" s="10">
        <v>8.4189814814814815E-2</v>
      </c>
      <c r="H312" s="12">
        <v>4.3750000000000004E-2</v>
      </c>
      <c r="I312" s="11">
        <v>2.4833333333333334</v>
      </c>
      <c r="J312" s="10">
        <v>0.15170138888888887</v>
      </c>
      <c r="K312" s="9" t="s">
        <v>780</v>
      </c>
      <c r="L312" s="9" t="str">
        <f>K312&amp;COUNTIF($K$2:$K312,K312)</f>
        <v>Akron Triathlon Club1</v>
      </c>
      <c r="M312" s="9">
        <f t="shared" si="4"/>
        <v>311</v>
      </c>
    </row>
    <row r="313" spans="1:13" x14ac:dyDescent="0.35">
      <c r="A313" s="9">
        <v>834</v>
      </c>
      <c r="B313" s="9">
        <v>832</v>
      </c>
      <c r="C313" s="9" t="s">
        <v>786</v>
      </c>
      <c r="D313" s="9" t="s">
        <v>1094</v>
      </c>
      <c r="E313" s="12">
        <v>0.69791666666666663</v>
      </c>
      <c r="F313" s="12">
        <v>0.1986111111111111</v>
      </c>
      <c r="G313" s="10">
        <v>8.0497685185185186E-2</v>
      </c>
      <c r="H313" s="12">
        <v>0.13055555555555556</v>
      </c>
      <c r="I313" s="10">
        <v>5.4467592592592595E-2</v>
      </c>
      <c r="J313" s="10">
        <v>0.15210648148148148</v>
      </c>
      <c r="K313" s="9" t="s">
        <v>763</v>
      </c>
      <c r="L313" s="9" t="str">
        <f>K313&amp;COUNTIF($K$2:$K313,K313)</f>
        <v>Georgetown University Triathlon Team2</v>
      </c>
      <c r="M313" s="9">
        <f t="shared" si="4"/>
        <v>312</v>
      </c>
    </row>
    <row r="314" spans="1:13" x14ac:dyDescent="0.35">
      <c r="A314" s="9">
        <v>836</v>
      </c>
      <c r="B314" s="9">
        <v>983</v>
      </c>
      <c r="C314" s="9" t="s">
        <v>785</v>
      </c>
      <c r="D314" s="9" t="s">
        <v>1094</v>
      </c>
      <c r="E314" s="12">
        <v>0.73402777777777783</v>
      </c>
      <c r="F314" s="12">
        <v>0.26319444444444445</v>
      </c>
      <c r="G314" s="10">
        <v>7.8807870370370361E-2</v>
      </c>
      <c r="H314" s="12">
        <v>0.12986111111111112</v>
      </c>
      <c r="I314" s="10">
        <v>5.5347222222222221E-2</v>
      </c>
      <c r="J314" s="10">
        <v>0.15296296296296297</v>
      </c>
      <c r="K314" s="9" t="s">
        <v>78</v>
      </c>
      <c r="L314" s="9" t="str">
        <f>K314&amp;COUNTIF($K$2:$K314,K314)</f>
        <v>Wisconsin Triathlon Team (University of Wisconsin, Madison)20</v>
      </c>
      <c r="M314" s="9">
        <f t="shared" si="4"/>
        <v>313</v>
      </c>
    </row>
    <row r="315" spans="1:13" x14ac:dyDescent="0.35">
      <c r="A315" s="9">
        <v>839</v>
      </c>
      <c r="B315" s="9">
        <v>948</v>
      </c>
      <c r="C315" s="9" t="s">
        <v>784</v>
      </c>
      <c r="D315" s="9" t="s">
        <v>1094</v>
      </c>
      <c r="E315" s="12">
        <v>0.8208333333333333</v>
      </c>
      <c r="F315" s="12">
        <v>0.19791666666666666</v>
      </c>
      <c r="G315" s="10">
        <v>8.3182870370370365E-2</v>
      </c>
      <c r="H315" s="12">
        <v>8.4722222222222213E-2</v>
      </c>
      <c r="I315" s="10">
        <v>5.2233796296296299E-2</v>
      </c>
      <c r="J315" s="10">
        <v>0.15385416666666665</v>
      </c>
      <c r="K315" s="9" t="s">
        <v>149</v>
      </c>
      <c r="L315" s="9" t="str">
        <f>K315&amp;COUNTIF($K$2:$K315,K315)</f>
        <v>USC Triathlon (University of Southern California)10</v>
      </c>
      <c r="M315" s="9">
        <f t="shared" si="4"/>
        <v>314</v>
      </c>
    </row>
    <row r="316" spans="1:13" x14ac:dyDescent="0.35">
      <c r="A316" s="9">
        <v>840</v>
      </c>
      <c r="B316" s="9">
        <v>816</v>
      </c>
      <c r="C316" s="9" t="s">
        <v>783</v>
      </c>
      <c r="D316" s="9" t="s">
        <v>1094</v>
      </c>
      <c r="E316" s="11">
        <v>1.0986111111111112</v>
      </c>
      <c r="F316" s="12">
        <v>0.1673611111111111</v>
      </c>
      <c r="G316" s="10">
        <v>8.1192129629629628E-2</v>
      </c>
      <c r="H316" s="12">
        <v>0.11388888888888889</v>
      </c>
      <c r="I316" s="10">
        <v>5.1261574074074077E-2</v>
      </c>
      <c r="J316" s="10">
        <v>0.15547453703703704</v>
      </c>
      <c r="K316" s="9" t="s">
        <v>768</v>
      </c>
      <c r="L316" s="9" t="str">
        <f>K316&amp;COUNTIF($K$2:$K316,K316)</f>
        <v>Clemson Triathlon Club2</v>
      </c>
      <c r="M316" s="9">
        <f t="shared" si="4"/>
        <v>315</v>
      </c>
    </row>
    <row r="317" spans="1:13" x14ac:dyDescent="0.35">
      <c r="A317" s="9">
        <v>842</v>
      </c>
      <c r="B317" s="9">
        <v>822</v>
      </c>
      <c r="C317" s="9" t="s">
        <v>781</v>
      </c>
      <c r="D317" s="9" t="s">
        <v>1094</v>
      </c>
      <c r="E317" s="12">
        <v>0.88194444444444453</v>
      </c>
      <c r="F317" s="12">
        <v>0.33749999999999997</v>
      </c>
      <c r="G317" s="10">
        <v>8.172453703703704E-2</v>
      </c>
      <c r="H317" s="12">
        <v>0.11180555555555556</v>
      </c>
      <c r="I317" s="10">
        <v>5.168981481481482E-2</v>
      </c>
      <c r="J317" s="10">
        <v>0.15561342592592595</v>
      </c>
      <c r="K317" s="9" t="s">
        <v>770</v>
      </c>
      <c r="L317" s="9" t="str">
        <f>K317&amp;COUNTIF($K$2:$K317,K317)</f>
        <v>Cornell5</v>
      </c>
      <c r="M317" s="9">
        <f t="shared" si="4"/>
        <v>316</v>
      </c>
    </row>
    <row r="318" spans="1:13" x14ac:dyDescent="0.35">
      <c r="A318" s="9">
        <v>844</v>
      </c>
      <c r="B318" s="9">
        <v>992</v>
      </c>
      <c r="C318" s="9" t="s">
        <v>779</v>
      </c>
      <c r="D318" s="9" t="s">
        <v>1094</v>
      </c>
      <c r="E318" s="12">
        <v>0.61458333333333337</v>
      </c>
      <c r="F318" s="12">
        <v>0.17916666666666667</v>
      </c>
      <c r="G318" s="10">
        <v>8.6805555555555566E-2</v>
      </c>
      <c r="H318" s="12">
        <v>5.2777777777777778E-2</v>
      </c>
      <c r="I318" s="10">
        <v>5.4988425925925927E-2</v>
      </c>
      <c r="J318" s="10">
        <v>0.15593749999999998</v>
      </c>
      <c r="K318" s="9" t="s">
        <v>763</v>
      </c>
      <c r="L318" s="9" t="str">
        <f>K318&amp;COUNTIF($K$2:$K318,K318)</f>
        <v>Georgetown University Triathlon Team3</v>
      </c>
      <c r="M318" s="9">
        <f t="shared" si="4"/>
        <v>317</v>
      </c>
    </row>
    <row r="319" spans="1:13" x14ac:dyDescent="0.35">
      <c r="A319" s="9">
        <v>845</v>
      </c>
      <c r="B319" s="9">
        <v>879</v>
      </c>
      <c r="C319" s="9" t="s">
        <v>778</v>
      </c>
      <c r="D319" s="9" t="s">
        <v>1094</v>
      </c>
      <c r="E319" s="11">
        <v>1.1583333333333334</v>
      </c>
      <c r="F319" s="12">
        <v>0.58263888888888882</v>
      </c>
      <c r="I319" s="11">
        <v>1.9840277777777777</v>
      </c>
      <c r="J319" s="10">
        <v>0.15628472222222223</v>
      </c>
      <c r="K319" s="9" t="s">
        <v>770</v>
      </c>
      <c r="L319" s="9" t="str">
        <f>K319&amp;COUNTIF($K$2:$K319,K319)</f>
        <v>Cornell6</v>
      </c>
      <c r="M319" s="9">
        <f t="shared" si="4"/>
        <v>318</v>
      </c>
    </row>
    <row r="320" spans="1:13" x14ac:dyDescent="0.35">
      <c r="A320" s="9">
        <v>846</v>
      </c>
      <c r="B320" s="9">
        <v>826</v>
      </c>
      <c r="C320" s="9" t="s">
        <v>777</v>
      </c>
      <c r="D320" s="9" t="s">
        <v>1094</v>
      </c>
      <c r="E320" s="12">
        <v>0.76874999999999993</v>
      </c>
      <c r="F320" s="12">
        <v>0.17847222222222223</v>
      </c>
      <c r="G320" s="10">
        <v>9.0555555555555556E-2</v>
      </c>
      <c r="H320" s="12">
        <v>0.10347222222222223</v>
      </c>
      <c r="I320" s="10">
        <v>4.836805555555556E-2</v>
      </c>
      <c r="J320" s="10">
        <v>0.15645833333333334</v>
      </c>
      <c r="K320" s="9" t="s">
        <v>147</v>
      </c>
      <c r="L320" s="9" t="str">
        <f>K320&amp;COUNTIF($K$2:$K320,K320)</f>
        <v>Fighting Illini Triathlon (University of Illinois)7</v>
      </c>
      <c r="M320" s="9">
        <f t="shared" si="4"/>
        <v>319</v>
      </c>
    </row>
    <row r="321" spans="1:13" x14ac:dyDescent="0.35">
      <c r="A321" s="9">
        <v>847</v>
      </c>
      <c r="B321" s="9">
        <v>957</v>
      </c>
      <c r="C321" s="9" t="s">
        <v>776</v>
      </c>
      <c r="D321" s="9" t="s">
        <v>1094</v>
      </c>
      <c r="E321" s="12">
        <v>0.90138888888888891</v>
      </c>
      <c r="F321" s="12">
        <v>0.24583333333333335</v>
      </c>
      <c r="G321" s="10">
        <v>8.8680555555555554E-2</v>
      </c>
      <c r="H321" s="12">
        <v>4.6527777777777779E-2</v>
      </c>
      <c r="I321" s="10">
        <v>4.8495370370370376E-2</v>
      </c>
      <c r="J321" s="10">
        <v>0.15708333333333332</v>
      </c>
      <c r="K321" s="9" t="s">
        <v>775</v>
      </c>
      <c r="L321" s="9" t="str">
        <f>K321&amp;COUNTIF($K$2:$K321,K321)</f>
        <v>UTSA Triathlon Club (UT San Antonio)3</v>
      </c>
      <c r="M321" s="9">
        <f t="shared" si="4"/>
        <v>320</v>
      </c>
    </row>
    <row r="322" spans="1:13" x14ac:dyDescent="0.35">
      <c r="A322" s="9">
        <v>849</v>
      </c>
      <c r="B322" s="9">
        <v>845</v>
      </c>
      <c r="C322" s="9" t="s">
        <v>774</v>
      </c>
      <c r="D322" s="9" t="s">
        <v>1094</v>
      </c>
      <c r="E322" s="12">
        <v>0.9506944444444444</v>
      </c>
      <c r="F322" s="12">
        <v>0.30694444444444441</v>
      </c>
      <c r="G322" s="10">
        <v>8.9386574074074077E-2</v>
      </c>
      <c r="H322" s="12">
        <v>8.6805555555555566E-2</v>
      </c>
      <c r="I322" s="10">
        <v>4.5706018518518521E-2</v>
      </c>
      <c r="J322" s="10">
        <v>0.15752314814814813</v>
      </c>
      <c r="K322" s="9" t="s">
        <v>60</v>
      </c>
      <c r="L322" s="9" t="str">
        <f>K322&amp;COUNTIF($K$2:$K322,K322)</f>
        <v>Minnesota Triathlon3</v>
      </c>
      <c r="M322" s="9">
        <f t="shared" si="4"/>
        <v>321</v>
      </c>
    </row>
    <row r="323" spans="1:13" x14ac:dyDescent="0.35">
      <c r="A323" s="9">
        <v>850</v>
      </c>
      <c r="B323" s="9">
        <v>941</v>
      </c>
      <c r="C323" s="9" t="s">
        <v>773</v>
      </c>
      <c r="D323" s="9" t="s">
        <v>1094</v>
      </c>
      <c r="E323" s="12">
        <v>0.58958333333333335</v>
      </c>
      <c r="F323" s="12">
        <v>0.37986111111111115</v>
      </c>
      <c r="G323" s="10">
        <v>9.0312500000000004E-2</v>
      </c>
      <c r="H323" s="12">
        <v>0.16944444444444443</v>
      </c>
      <c r="I323" s="10">
        <v>4.8599537037037038E-2</v>
      </c>
      <c r="J323" s="10">
        <v>0.15790509259259258</v>
      </c>
      <c r="K323" s="9" t="s">
        <v>133</v>
      </c>
      <c r="L323" s="9" t="str">
        <f>K323&amp;COUNTIF($K$2:$K323,K323)</f>
        <v>University of Miami Tri Canes8</v>
      </c>
      <c r="M323" s="9">
        <f t="shared" si="4"/>
        <v>322</v>
      </c>
    </row>
    <row r="324" spans="1:13" x14ac:dyDescent="0.35">
      <c r="A324" s="9">
        <v>852</v>
      </c>
      <c r="B324" s="9">
        <v>797</v>
      </c>
      <c r="C324" s="9" t="s">
        <v>772</v>
      </c>
      <c r="D324" s="9" t="s">
        <v>1094</v>
      </c>
      <c r="E324" s="12">
        <v>0.73611111111111116</v>
      </c>
      <c r="F324" s="12">
        <v>0.31111111111111112</v>
      </c>
      <c r="G324" s="10">
        <v>9.0000000000000011E-2</v>
      </c>
      <c r="H324" s="12">
        <v>4.9305555555555554E-2</v>
      </c>
      <c r="I324" s="10">
        <v>5.1562500000000004E-2</v>
      </c>
      <c r="J324" s="10">
        <v>0.15986111111111112</v>
      </c>
      <c r="K324" s="9" t="s">
        <v>756</v>
      </c>
      <c r="L324" s="9" t="str">
        <f>K324&amp;COUNTIF($K$2:$K324,K324)</f>
        <v>Baylor Triathlon Club (Baylor University)8</v>
      </c>
      <c r="M324" s="9">
        <f t="shared" ref="M324:M333" si="5">M323+1</f>
        <v>323</v>
      </c>
    </row>
    <row r="325" spans="1:13" x14ac:dyDescent="0.35">
      <c r="A325" s="9">
        <v>853</v>
      </c>
      <c r="B325" s="9">
        <v>733</v>
      </c>
      <c r="C325" s="9" t="s">
        <v>771</v>
      </c>
      <c r="D325" s="9" t="s">
        <v>1094</v>
      </c>
      <c r="E325" s="12">
        <v>0.76597222222222217</v>
      </c>
      <c r="F325" s="12">
        <v>0.39999999999999997</v>
      </c>
      <c r="G325" s="10">
        <v>9.8645833333333335E-2</v>
      </c>
      <c r="H325" s="12">
        <v>0.1388888888888889</v>
      </c>
      <c r="I325" s="11">
        <v>2.4055555555555554</v>
      </c>
      <c r="J325" s="10">
        <v>0.1605324074074074</v>
      </c>
      <c r="K325" s="9" t="s">
        <v>770</v>
      </c>
      <c r="L325" s="9" t="str">
        <f>K325&amp;COUNTIF($K$2:$K325,K325)</f>
        <v>Cornell7</v>
      </c>
      <c r="M325" s="9">
        <f t="shared" si="5"/>
        <v>324</v>
      </c>
    </row>
    <row r="326" spans="1:13" x14ac:dyDescent="0.35">
      <c r="A326" s="9">
        <v>854</v>
      </c>
      <c r="B326" s="9">
        <v>817</v>
      </c>
      <c r="C326" s="9" t="s">
        <v>769</v>
      </c>
      <c r="D326" s="9" t="s">
        <v>1094</v>
      </c>
      <c r="J326" s="10">
        <v>0.1610648148148148</v>
      </c>
      <c r="K326" s="9" t="s">
        <v>768</v>
      </c>
      <c r="L326" s="9" t="str">
        <f>K326&amp;COUNTIF($K$2:$K326,K326)</f>
        <v>Clemson Triathlon Club3</v>
      </c>
      <c r="M326" s="9">
        <f t="shared" si="5"/>
        <v>325</v>
      </c>
    </row>
    <row r="327" spans="1:13" x14ac:dyDescent="0.35">
      <c r="A327" s="9">
        <v>858</v>
      </c>
      <c r="B327" s="9">
        <v>716</v>
      </c>
      <c r="C327" s="9" t="s">
        <v>767</v>
      </c>
      <c r="D327" s="9" t="s">
        <v>1094</v>
      </c>
      <c r="E327" s="12">
        <v>0.56666666666666665</v>
      </c>
      <c r="F327" s="12">
        <v>0.21944444444444444</v>
      </c>
      <c r="G327" s="10">
        <v>8.6805555555555566E-2</v>
      </c>
      <c r="H327" s="12">
        <v>7.4999999999999997E-2</v>
      </c>
      <c r="I327" s="10">
        <v>6.2685185185185191E-2</v>
      </c>
      <c r="J327" s="10">
        <v>0.16386574074074076</v>
      </c>
      <c r="K327" s="9" t="s">
        <v>45</v>
      </c>
      <c r="L327" s="9" t="str">
        <f>K327&amp;COUNTIF($K$2:$K327,K327)</f>
        <v>TriCats (University of Arizona)6</v>
      </c>
      <c r="M327" s="9">
        <f t="shared" si="5"/>
        <v>326</v>
      </c>
    </row>
    <row r="328" spans="1:13" x14ac:dyDescent="0.35">
      <c r="A328" s="9">
        <v>859</v>
      </c>
      <c r="B328" s="9">
        <v>806</v>
      </c>
      <c r="C328" s="9" t="s">
        <v>766</v>
      </c>
      <c r="D328" s="9" t="s">
        <v>1094</v>
      </c>
      <c r="E328" s="12">
        <v>0.92013888888888884</v>
      </c>
      <c r="F328" s="12">
        <v>0.17291666666666669</v>
      </c>
      <c r="G328" s="10">
        <v>8.9583333333333334E-2</v>
      </c>
      <c r="H328" s="12">
        <v>8.2638888888888887E-2</v>
      </c>
      <c r="I328" s="10">
        <v>5.541666666666667E-2</v>
      </c>
      <c r="J328" s="10">
        <v>0.16462962962962963</v>
      </c>
      <c r="K328" s="9" t="s">
        <v>25</v>
      </c>
      <c r="L328" s="9" t="str">
        <f>K328&amp;COUNTIF($K$2:$K328,K328)</f>
        <v>Cal Triathlon (University of California, Berkeley)23</v>
      </c>
      <c r="M328" s="9">
        <f t="shared" si="5"/>
        <v>327</v>
      </c>
    </row>
    <row r="329" spans="1:13" x14ac:dyDescent="0.35">
      <c r="A329" s="9">
        <v>860</v>
      </c>
      <c r="B329" s="9">
        <v>929</v>
      </c>
      <c r="C329" s="9" t="s">
        <v>765</v>
      </c>
      <c r="D329" s="9" t="s">
        <v>1094</v>
      </c>
      <c r="E329" s="12">
        <v>0.99305555555555547</v>
      </c>
      <c r="F329" s="12">
        <v>0.18819444444444444</v>
      </c>
      <c r="I329" s="10">
        <v>4.4803240740740741E-2</v>
      </c>
      <c r="J329" s="10">
        <v>0.16728009259259258</v>
      </c>
      <c r="K329" s="9" t="s">
        <v>196</v>
      </c>
      <c r="L329" s="9" t="str">
        <f>K329&amp;COUNTIF($K$2:$K329,K329)</f>
        <v>UNC-Chapel Hill Triathlon Club5</v>
      </c>
      <c r="M329" s="9">
        <f t="shared" si="5"/>
        <v>328</v>
      </c>
    </row>
    <row r="330" spans="1:13" x14ac:dyDescent="0.35">
      <c r="A330" s="9">
        <v>861</v>
      </c>
      <c r="B330" s="9">
        <v>978</v>
      </c>
      <c r="C330" s="9" t="s">
        <v>764</v>
      </c>
      <c r="D330" s="9" t="s">
        <v>1094</v>
      </c>
      <c r="E330" s="12">
        <v>0.84097222222222223</v>
      </c>
      <c r="F330" s="12">
        <v>0.23194444444444443</v>
      </c>
      <c r="G330" s="10">
        <v>9.644675925925926E-2</v>
      </c>
      <c r="H330" s="12">
        <v>8.819444444444445E-2</v>
      </c>
      <c r="I330" s="10">
        <v>5.28587962962963E-2</v>
      </c>
      <c r="J330" s="10">
        <v>0.16868055555555553</v>
      </c>
      <c r="K330" s="9" t="s">
        <v>763</v>
      </c>
      <c r="L330" s="9" t="str">
        <f>K330&amp;COUNTIF($K$2:$K330,K330)</f>
        <v>Georgetown University Triathlon Team4</v>
      </c>
      <c r="M330" s="9">
        <f t="shared" si="5"/>
        <v>329</v>
      </c>
    </row>
    <row r="331" spans="1:13" x14ac:dyDescent="0.35">
      <c r="A331" s="9">
        <v>864</v>
      </c>
      <c r="B331" s="9">
        <v>870</v>
      </c>
      <c r="C331" s="9" t="s">
        <v>761</v>
      </c>
      <c r="D331" s="9" t="s">
        <v>1094</v>
      </c>
      <c r="E331" s="11">
        <v>1.4923611111111112</v>
      </c>
      <c r="F331" s="12">
        <v>0.55694444444444446</v>
      </c>
      <c r="G331" s="10">
        <v>9.1724537037037035E-2</v>
      </c>
      <c r="H331" s="12">
        <v>8.9583333333333334E-2</v>
      </c>
      <c r="I331" s="10">
        <v>4.494212962962963E-2</v>
      </c>
      <c r="J331" s="10">
        <v>0.17234953703703704</v>
      </c>
      <c r="K331" s="9" t="s">
        <v>754</v>
      </c>
      <c r="L331" s="9" t="str">
        <f>K331&amp;COUNTIF($K$2:$K331,K331)</f>
        <v>Northwestern8</v>
      </c>
      <c r="M331" s="9">
        <f t="shared" si="5"/>
        <v>330</v>
      </c>
    </row>
    <row r="332" spans="1:13" x14ac:dyDescent="0.35">
      <c r="A332" s="9">
        <v>866</v>
      </c>
      <c r="B332" s="9">
        <v>902</v>
      </c>
      <c r="C332" s="9" t="s">
        <v>759</v>
      </c>
      <c r="D332" s="9" t="s">
        <v>1094</v>
      </c>
      <c r="E332" s="12">
        <v>0.625</v>
      </c>
      <c r="F332" s="12">
        <v>0.76041666666666663</v>
      </c>
      <c r="G332" s="10">
        <v>8.6944444444444449E-2</v>
      </c>
      <c r="H332" s="12">
        <v>0.25416666666666665</v>
      </c>
      <c r="I332" s="10">
        <v>5.8993055555555556E-2</v>
      </c>
      <c r="J332" s="10">
        <v>0.17329861111111111</v>
      </c>
      <c r="K332" s="9" t="s">
        <v>748</v>
      </c>
      <c r="L332" s="9" t="str">
        <f>K332&amp;COUNTIF($K$2:$K332,K332)</f>
        <v>Texas Triathlon (University of Texas at Austin)3</v>
      </c>
      <c r="M332" s="9">
        <f t="shared" si="5"/>
        <v>331</v>
      </c>
    </row>
    <row r="333" spans="1:13" x14ac:dyDescent="0.35">
      <c r="A333" s="9">
        <v>867</v>
      </c>
      <c r="B333" s="9">
        <v>872</v>
      </c>
      <c r="C333" s="9" t="s">
        <v>755</v>
      </c>
      <c r="D333" s="9" t="s">
        <v>1094</v>
      </c>
      <c r="E333" s="11">
        <v>1.4937500000000001</v>
      </c>
      <c r="F333" s="12">
        <v>0.56458333333333333</v>
      </c>
      <c r="G333" s="10">
        <v>0.10164351851851851</v>
      </c>
      <c r="H333" s="12">
        <v>8.4027777777777771E-2</v>
      </c>
      <c r="I333" s="10">
        <v>4.7534722222222221E-2</v>
      </c>
      <c r="J333" s="10">
        <v>0.18491898148148148</v>
      </c>
      <c r="K333" s="9" t="s">
        <v>754</v>
      </c>
      <c r="L333" s="9" t="str">
        <f>K333&amp;COUNTIF($K$2:$K333,K333)</f>
        <v>Northwestern9</v>
      </c>
      <c r="M333" s="9">
        <f t="shared" si="5"/>
        <v>332</v>
      </c>
    </row>
    <row r="334" spans="1:13" x14ac:dyDescent="0.35">
      <c r="A334" s="9" t="s">
        <v>130</v>
      </c>
      <c r="B334" s="9">
        <v>740</v>
      </c>
      <c r="C334" s="9" t="s">
        <v>741</v>
      </c>
      <c r="D334" s="9" t="s">
        <v>1094</v>
      </c>
      <c r="E334" s="12">
        <v>0.72430555555555554</v>
      </c>
      <c r="F334" s="12">
        <v>0.21527777777777779</v>
      </c>
      <c r="K334" s="9" t="s">
        <v>147</v>
      </c>
      <c r="L334" s="9" t="str">
        <f>K334&amp;COUNTIF($K$2:$K334,K334)</f>
        <v>Fighting Illini Triathlon (University of Illinois)8</v>
      </c>
      <c r="M334" s="9">
        <v>333</v>
      </c>
    </row>
    <row r="335" spans="1:13" x14ac:dyDescent="0.35">
      <c r="A335" s="9" t="s">
        <v>130</v>
      </c>
      <c r="B335" s="9">
        <v>844</v>
      </c>
      <c r="C335" s="9" t="s">
        <v>739</v>
      </c>
      <c r="D335" s="9" t="s">
        <v>1094</v>
      </c>
      <c r="E335" s="12">
        <v>0.76180555555555562</v>
      </c>
      <c r="F335" s="10">
        <v>0.11155092592592593</v>
      </c>
      <c r="K335" s="9" t="s">
        <v>20</v>
      </c>
      <c r="L335" s="9" t="str">
        <f>K335&amp;COUNTIF($K$2:$K335,K335)</f>
        <v>Liberty University7</v>
      </c>
      <c r="M335" s="9">
        <v>333</v>
      </c>
    </row>
    <row r="336" spans="1:13" x14ac:dyDescent="0.35">
      <c r="A336" s="9" t="s">
        <v>130</v>
      </c>
      <c r="B336" s="9">
        <v>851</v>
      </c>
      <c r="C336" s="9" t="s">
        <v>750</v>
      </c>
      <c r="D336" s="9" t="s">
        <v>1094</v>
      </c>
      <c r="E336" s="12">
        <v>0.92222222222222217</v>
      </c>
      <c r="F336" s="12">
        <v>0.20347222222222219</v>
      </c>
      <c r="G336" s="10">
        <v>0.11729166666666667</v>
      </c>
      <c r="H336" s="12">
        <v>4.9305555555555554E-2</v>
      </c>
      <c r="K336" s="9" t="s">
        <v>749</v>
      </c>
      <c r="L336" s="9" t="str">
        <f>K336&amp;COUNTIF($K$2:$K336,K336)</f>
        <v>MSU Triathlon Club (Michigan State University)7</v>
      </c>
      <c r="M336" s="9">
        <v>333</v>
      </c>
    </row>
    <row r="337" spans="1:13" x14ac:dyDescent="0.35">
      <c r="A337" s="9" t="s">
        <v>130</v>
      </c>
      <c r="B337" s="9">
        <v>755</v>
      </c>
      <c r="C337" s="9" t="s">
        <v>745</v>
      </c>
      <c r="D337" s="9" t="s">
        <v>1094</v>
      </c>
      <c r="E337" s="12">
        <v>0.66249999999999998</v>
      </c>
      <c r="F337" s="12">
        <v>0.16388888888888889</v>
      </c>
      <c r="K337" s="9" t="s">
        <v>115</v>
      </c>
      <c r="L337" s="9" t="str">
        <f>K337&amp;COUNTIF($K$2:$K337,K337)</f>
        <v>TCU1</v>
      </c>
      <c r="M337" s="9">
        <v>333</v>
      </c>
    </row>
    <row r="338" spans="1:13" x14ac:dyDescent="0.35">
      <c r="A338" s="9" t="s">
        <v>130</v>
      </c>
      <c r="B338" s="9">
        <v>897</v>
      </c>
      <c r="C338" s="9" t="s">
        <v>737</v>
      </c>
      <c r="D338" s="9" t="s">
        <v>1094</v>
      </c>
      <c r="E338" s="11">
        <v>1.2527777777777778</v>
      </c>
      <c r="F338" s="12">
        <v>0.21388888888888891</v>
      </c>
      <c r="K338" s="9" t="s">
        <v>106</v>
      </c>
      <c r="L338" s="9" t="str">
        <f>K338&amp;COUNTIF($K$2:$K338,K338)</f>
        <v>Texas A&amp;M Triathlon Team16</v>
      </c>
      <c r="M338" s="9">
        <v>333</v>
      </c>
    </row>
    <row r="339" spans="1:13" x14ac:dyDescent="0.35">
      <c r="A339" s="9" t="s">
        <v>130</v>
      </c>
      <c r="B339" s="9">
        <v>904</v>
      </c>
      <c r="C339" s="9" t="s">
        <v>742</v>
      </c>
      <c r="D339" s="9" t="s">
        <v>1094</v>
      </c>
      <c r="E339" s="12">
        <v>0.72152777777777777</v>
      </c>
      <c r="F339" s="12">
        <v>0.1986111111111111</v>
      </c>
      <c r="K339" s="9" t="s">
        <v>211</v>
      </c>
      <c r="L339" s="9" t="str">
        <f>K339&amp;COUNTIF($K$2:$K339,K339)</f>
        <v>Tri-Hawks (University of Iowa)3</v>
      </c>
      <c r="M339" s="9">
        <v>333</v>
      </c>
    </row>
    <row r="340" spans="1:13" x14ac:dyDescent="0.35">
      <c r="A340" s="9" t="s">
        <v>130</v>
      </c>
      <c r="B340" s="9">
        <v>931</v>
      </c>
      <c r="C340" s="9" t="s">
        <v>738</v>
      </c>
      <c r="D340" s="9" t="s">
        <v>1094</v>
      </c>
      <c r="E340" s="12">
        <v>0.77569444444444446</v>
      </c>
      <c r="F340" s="12">
        <v>0.1423611111111111</v>
      </c>
      <c r="K340" s="9" t="s">
        <v>196</v>
      </c>
      <c r="L340" s="9" t="str">
        <f>K340&amp;COUNTIF($K$2:$K340,K340)</f>
        <v>UNC-Chapel Hill Triathlon Club6</v>
      </c>
      <c r="M340" s="9">
        <v>333</v>
      </c>
    </row>
    <row r="341" spans="1:13" x14ac:dyDescent="0.35">
      <c r="A341" s="9" t="s">
        <v>130</v>
      </c>
      <c r="B341" s="9">
        <v>715</v>
      </c>
      <c r="C341" s="9" t="s">
        <v>746</v>
      </c>
      <c r="D341" s="9" t="s">
        <v>1094</v>
      </c>
      <c r="E341" s="12">
        <v>0.65555555555555556</v>
      </c>
      <c r="F341" s="12">
        <v>0.13819444444444443</v>
      </c>
      <c r="K341" s="9" t="s">
        <v>103</v>
      </c>
      <c r="L341" s="9" t="str">
        <f>K341&amp;COUNTIF($K$2:$K341,K341)</f>
        <v>United States Air Force Academy Triathlon team5</v>
      </c>
      <c r="M341" s="9">
        <v>333</v>
      </c>
    </row>
    <row r="342" spans="1:13" x14ac:dyDescent="0.35">
      <c r="A342" s="9" t="s">
        <v>130</v>
      </c>
      <c r="B342" s="9">
        <v>945</v>
      </c>
      <c r="C342" s="9" t="s">
        <v>747</v>
      </c>
      <c r="D342" s="9" t="s">
        <v>1094</v>
      </c>
      <c r="E342" s="12">
        <v>0.65277777777777779</v>
      </c>
      <c r="F342" s="12">
        <v>0.14930555555555555</v>
      </c>
      <c r="K342" s="9" t="s">
        <v>75</v>
      </c>
      <c r="L342" s="9" t="str">
        <f>K342&amp;COUNTIF($K$2:$K342,K342)</f>
        <v>University of Michigan Triathlon Club7</v>
      </c>
      <c r="M342" s="9">
        <v>333</v>
      </c>
    </row>
    <row r="343" spans="1:13" x14ac:dyDescent="0.35">
      <c r="A343" s="9" t="s">
        <v>130</v>
      </c>
      <c r="B343" s="9">
        <v>718</v>
      </c>
      <c r="C343" s="9" t="s">
        <v>744</v>
      </c>
      <c r="D343" s="9" t="s">
        <v>1094</v>
      </c>
      <c r="E343" s="12">
        <v>0.70972222222222225</v>
      </c>
      <c r="F343" s="12">
        <v>0.1111111111111111</v>
      </c>
      <c r="K343" s="9" t="s">
        <v>54</v>
      </c>
      <c r="L343" s="9" t="str">
        <f>K343&amp;COUNTIF($K$2:$K343,K343)</f>
        <v>West Point Triathlon Club (United States Military Academy at West Point)9</v>
      </c>
      <c r="M343" s="9">
        <v>333</v>
      </c>
    </row>
    <row r="344" spans="1:13" x14ac:dyDescent="0.35">
      <c r="A344" s="9" t="s">
        <v>735</v>
      </c>
      <c r="B344" s="9">
        <v>767</v>
      </c>
      <c r="C344" s="9" t="s">
        <v>734</v>
      </c>
      <c r="D344" s="9" t="s">
        <v>1094</v>
      </c>
      <c r="E344" s="12">
        <v>0.64722222222222225</v>
      </c>
      <c r="F344" s="12">
        <v>0.13055555555555556</v>
      </c>
      <c r="G344" s="10">
        <v>5.9074074074074077E-2</v>
      </c>
      <c r="H344" s="12">
        <v>6.25E-2</v>
      </c>
      <c r="K344" s="9" t="s">
        <v>25</v>
      </c>
      <c r="L344" s="9" t="str">
        <f>K344&amp;COUNTIF($K$2:$K344,K344)</f>
        <v>Cal Triathlon (University of California, Berkeley)24</v>
      </c>
      <c r="M344" s="9">
        <v>333</v>
      </c>
    </row>
  </sheetData>
  <sortState ref="A2:K344">
    <sortCondition ref="A2:A344"/>
  </sortState>
  <conditionalFormatting sqref="K143">
    <cfRule type="containsText" dxfId="15" priority="16" operator="containsText" text="Other">
      <formula>NOT(ISERROR(SEARCH("Other",K143)))</formula>
    </cfRule>
  </conditionalFormatting>
  <conditionalFormatting sqref="K144">
    <cfRule type="containsText" dxfId="14" priority="15" operator="containsText" text="Other">
      <formula>NOT(ISERROR(SEARCH("Other",K144)))</formula>
    </cfRule>
  </conditionalFormatting>
  <conditionalFormatting sqref="K145">
    <cfRule type="containsText" dxfId="13" priority="14" operator="containsText" text="Other">
      <formula>NOT(ISERROR(SEARCH("Other",K145)))</formula>
    </cfRule>
  </conditionalFormatting>
  <conditionalFormatting sqref="K146">
    <cfRule type="containsText" dxfId="12" priority="13" operator="containsText" text="Other">
      <formula>NOT(ISERROR(SEARCH("Other",K146)))</formula>
    </cfRule>
  </conditionalFormatting>
  <conditionalFormatting sqref="K147">
    <cfRule type="containsText" dxfId="11" priority="12" operator="containsText" text="Other">
      <formula>NOT(ISERROR(SEARCH("Other",K147)))</formula>
    </cfRule>
  </conditionalFormatting>
  <conditionalFormatting sqref="K148">
    <cfRule type="containsText" dxfId="10" priority="11" operator="containsText" text="Other">
      <formula>NOT(ISERROR(SEARCH("Other",K148)))</formula>
    </cfRule>
  </conditionalFormatting>
  <conditionalFormatting sqref="K149">
    <cfRule type="containsText" dxfId="9" priority="10" operator="containsText" text="Other">
      <formula>NOT(ISERROR(SEARCH("Other",K149)))</formula>
    </cfRule>
  </conditionalFormatting>
  <conditionalFormatting sqref="K150">
    <cfRule type="containsText" dxfId="8" priority="9" operator="containsText" text="Other">
      <formula>NOT(ISERROR(SEARCH("Other",K150)))</formula>
    </cfRule>
  </conditionalFormatting>
  <conditionalFormatting sqref="K151">
    <cfRule type="containsText" dxfId="7" priority="8" operator="containsText" text="Other">
      <formula>NOT(ISERROR(SEARCH("Other",K151)))</formula>
    </cfRule>
  </conditionalFormatting>
  <conditionalFormatting sqref="K152">
    <cfRule type="containsText" dxfId="6" priority="7" operator="containsText" text="Other">
      <formula>NOT(ISERROR(SEARCH("Other",K152)))</formula>
    </cfRule>
  </conditionalFormatting>
  <conditionalFormatting sqref="K153">
    <cfRule type="containsText" dxfId="5" priority="6" operator="containsText" text="Other">
      <formula>NOT(ISERROR(SEARCH("Other",K153)))</formula>
    </cfRule>
  </conditionalFormatting>
  <conditionalFormatting sqref="K154">
    <cfRule type="containsText" dxfId="4" priority="5" operator="containsText" text="Other">
      <formula>NOT(ISERROR(SEARCH("Other",K154)))</formula>
    </cfRule>
  </conditionalFormatting>
  <conditionalFormatting sqref="K155">
    <cfRule type="containsText" dxfId="3" priority="4" operator="containsText" text="Other">
      <formula>NOT(ISERROR(SEARCH("Other",K155)))</formula>
    </cfRule>
  </conditionalFormatting>
  <conditionalFormatting sqref="K156">
    <cfRule type="containsText" dxfId="2" priority="3" operator="containsText" text="Other">
      <formula>NOT(ISERROR(SEARCH("Other",K156)))</formula>
    </cfRule>
  </conditionalFormatting>
  <conditionalFormatting sqref="K157">
    <cfRule type="containsText" dxfId="1" priority="2" operator="containsText" text="Other">
      <formula>NOT(ISERROR(SEARCH("Other",K157)))</formula>
    </cfRule>
  </conditionalFormatting>
  <conditionalFormatting sqref="K158">
    <cfRule type="containsText" dxfId="0" priority="1" operator="containsText" text="Other">
      <formula>NOT(ISERROR(SEARCH("Other",K158)))</formula>
    </cfRule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J14" sqref="J14"/>
    </sheetView>
  </sheetViews>
  <sheetFormatPr defaultColWidth="8.81640625" defaultRowHeight="14.5" x14ac:dyDescent="0.35"/>
  <cols>
    <col min="3" max="3" width="50" customWidth="1"/>
  </cols>
  <sheetData>
    <row r="1" spans="1:6" x14ac:dyDescent="0.35">
      <c r="A1" t="s">
        <v>0</v>
      </c>
      <c r="B1" t="s">
        <v>1073</v>
      </c>
      <c r="C1" t="s">
        <v>222</v>
      </c>
      <c r="D1" t="s">
        <v>1072</v>
      </c>
      <c r="E1" t="s">
        <v>127</v>
      </c>
    </row>
    <row r="2" spans="1:6" x14ac:dyDescent="0.35">
      <c r="A2">
        <v>1</v>
      </c>
      <c r="B2">
        <v>1</v>
      </c>
      <c r="C2" t="s">
        <v>10</v>
      </c>
      <c r="D2" s="3">
        <v>4.7256944444444449E-2</v>
      </c>
      <c r="E2">
        <v>1</v>
      </c>
      <c r="F2">
        <f>A2*5-4</f>
        <v>1</v>
      </c>
    </row>
    <row r="3" spans="1:6" x14ac:dyDescent="0.35">
      <c r="A3">
        <v>2</v>
      </c>
      <c r="B3">
        <v>5</v>
      </c>
      <c r="C3" t="s">
        <v>28</v>
      </c>
      <c r="D3" s="3">
        <v>4.8611111111111112E-2</v>
      </c>
      <c r="E3">
        <v>6</v>
      </c>
      <c r="F3">
        <f t="shared" ref="F3:F22" si="0">A3*5-4</f>
        <v>6</v>
      </c>
    </row>
    <row r="4" spans="1:6" x14ac:dyDescent="0.35">
      <c r="A4">
        <v>3</v>
      </c>
      <c r="B4">
        <v>9</v>
      </c>
      <c r="C4" t="s">
        <v>7</v>
      </c>
      <c r="D4" s="3">
        <v>4.9456018518518517E-2</v>
      </c>
      <c r="E4">
        <v>11</v>
      </c>
      <c r="F4">
        <f t="shared" si="0"/>
        <v>11</v>
      </c>
    </row>
    <row r="5" spans="1:6" x14ac:dyDescent="0.35">
      <c r="A5">
        <v>4</v>
      </c>
      <c r="B5">
        <v>17</v>
      </c>
      <c r="C5" t="s">
        <v>25</v>
      </c>
      <c r="D5" s="3">
        <v>4.9803240740740738E-2</v>
      </c>
      <c r="E5">
        <v>16</v>
      </c>
      <c r="F5">
        <f t="shared" si="0"/>
        <v>16</v>
      </c>
    </row>
    <row r="6" spans="1:6" x14ac:dyDescent="0.35">
      <c r="A6">
        <v>5</v>
      </c>
      <c r="B6">
        <v>73</v>
      </c>
      <c r="C6" t="s">
        <v>33</v>
      </c>
      <c r="D6" s="3">
        <v>5.1921296296296299E-2</v>
      </c>
      <c r="E6">
        <v>21</v>
      </c>
      <c r="F6">
        <f t="shared" si="0"/>
        <v>21</v>
      </c>
    </row>
    <row r="7" spans="1:6" x14ac:dyDescent="0.35">
      <c r="A7">
        <v>6</v>
      </c>
      <c r="B7">
        <v>25</v>
      </c>
      <c r="C7" t="s">
        <v>100</v>
      </c>
      <c r="D7" s="3">
        <v>5.2476851851851851E-2</v>
      </c>
      <c r="E7">
        <v>26</v>
      </c>
      <c r="F7">
        <f t="shared" si="0"/>
        <v>26</v>
      </c>
    </row>
    <row r="8" spans="1:6" x14ac:dyDescent="0.35">
      <c r="A8">
        <v>7</v>
      </c>
      <c r="B8">
        <v>29</v>
      </c>
      <c r="C8" t="s">
        <v>15</v>
      </c>
      <c r="D8" s="3">
        <v>5.2662037037037035E-2</v>
      </c>
      <c r="E8">
        <v>31</v>
      </c>
      <c r="F8">
        <f t="shared" si="0"/>
        <v>31</v>
      </c>
    </row>
    <row r="9" spans="1:6" x14ac:dyDescent="0.35">
      <c r="A9">
        <v>8</v>
      </c>
      <c r="B9">
        <v>145</v>
      </c>
      <c r="C9" t="s">
        <v>20</v>
      </c>
      <c r="D9" s="3">
        <v>5.3090277777777778E-2</v>
      </c>
      <c r="E9">
        <v>36</v>
      </c>
      <c r="F9">
        <f t="shared" si="0"/>
        <v>36</v>
      </c>
    </row>
    <row r="10" spans="1:6" x14ac:dyDescent="0.35">
      <c r="A10">
        <v>9</v>
      </c>
      <c r="B10">
        <v>21</v>
      </c>
      <c r="C10" t="s">
        <v>54</v>
      </c>
      <c r="D10" s="3">
        <v>5.3402777777777778E-2</v>
      </c>
      <c r="E10">
        <v>41</v>
      </c>
      <c r="F10">
        <f t="shared" si="0"/>
        <v>41</v>
      </c>
    </row>
    <row r="11" spans="1:6" x14ac:dyDescent="0.35">
      <c r="A11">
        <v>10</v>
      </c>
      <c r="B11">
        <v>117</v>
      </c>
      <c r="C11" t="s">
        <v>48</v>
      </c>
      <c r="D11" s="3">
        <v>5.3680555555555558E-2</v>
      </c>
      <c r="E11">
        <v>46</v>
      </c>
      <c r="F11">
        <f t="shared" si="0"/>
        <v>46</v>
      </c>
    </row>
    <row r="12" spans="1:6" x14ac:dyDescent="0.35">
      <c r="A12">
        <v>11</v>
      </c>
      <c r="B12">
        <v>37</v>
      </c>
      <c r="C12" t="s">
        <v>51</v>
      </c>
      <c r="D12" s="3">
        <v>5.4270833333333331E-2</v>
      </c>
      <c r="E12">
        <v>51</v>
      </c>
      <c r="F12">
        <f t="shared" si="0"/>
        <v>51</v>
      </c>
    </row>
    <row r="13" spans="1:6" x14ac:dyDescent="0.35">
      <c r="A13">
        <v>12</v>
      </c>
      <c r="B13">
        <v>57</v>
      </c>
      <c r="C13" t="s">
        <v>89</v>
      </c>
      <c r="D13" s="3">
        <v>5.4305555555555551E-2</v>
      </c>
      <c r="E13">
        <v>56</v>
      </c>
      <c r="F13">
        <f t="shared" si="0"/>
        <v>56</v>
      </c>
    </row>
    <row r="14" spans="1:6" x14ac:dyDescent="0.35">
      <c r="A14">
        <v>13</v>
      </c>
      <c r="B14">
        <v>69</v>
      </c>
      <c r="C14" t="s">
        <v>78</v>
      </c>
      <c r="D14" s="3">
        <v>5.4641203703703706E-2</v>
      </c>
      <c r="E14">
        <v>61</v>
      </c>
      <c r="F14">
        <f t="shared" si="0"/>
        <v>61</v>
      </c>
    </row>
    <row r="15" spans="1:6" x14ac:dyDescent="0.35">
      <c r="A15">
        <v>14</v>
      </c>
      <c r="B15">
        <v>13</v>
      </c>
      <c r="C15" t="s">
        <v>112</v>
      </c>
      <c r="D15" s="3">
        <v>5.5E-2</v>
      </c>
      <c r="E15">
        <v>66</v>
      </c>
      <c r="F15">
        <f t="shared" si="0"/>
        <v>66</v>
      </c>
    </row>
    <row r="16" spans="1:6" x14ac:dyDescent="0.35">
      <c r="A16">
        <v>15</v>
      </c>
      <c r="B16">
        <v>61</v>
      </c>
      <c r="C16" t="s">
        <v>75</v>
      </c>
      <c r="D16" s="3">
        <v>5.5185185185185191E-2</v>
      </c>
      <c r="E16">
        <v>71</v>
      </c>
      <c r="F16">
        <f t="shared" si="0"/>
        <v>71</v>
      </c>
    </row>
    <row r="17" spans="1:6" x14ac:dyDescent="0.35">
      <c r="A17">
        <v>16</v>
      </c>
      <c r="B17">
        <v>97</v>
      </c>
      <c r="C17" t="s">
        <v>196</v>
      </c>
      <c r="D17" s="3">
        <v>5.6296296296296296E-2</v>
      </c>
      <c r="E17">
        <v>76</v>
      </c>
      <c r="F17">
        <f t="shared" si="0"/>
        <v>76</v>
      </c>
    </row>
    <row r="18" spans="1:6" x14ac:dyDescent="0.35">
      <c r="A18">
        <v>17</v>
      </c>
      <c r="B18">
        <v>33</v>
      </c>
      <c r="C18" t="s">
        <v>45</v>
      </c>
      <c r="D18" s="3">
        <v>5.6886574074074076E-2</v>
      </c>
      <c r="E18">
        <v>81</v>
      </c>
      <c r="F18">
        <f t="shared" si="0"/>
        <v>81</v>
      </c>
    </row>
    <row r="19" spans="1:6" x14ac:dyDescent="0.35">
      <c r="A19">
        <v>18</v>
      </c>
      <c r="B19">
        <v>53</v>
      </c>
      <c r="C19" t="s">
        <v>103</v>
      </c>
      <c r="D19" s="3">
        <v>5.7638888888888885E-2</v>
      </c>
      <c r="E19">
        <v>86</v>
      </c>
      <c r="F19">
        <f t="shared" si="0"/>
        <v>86</v>
      </c>
    </row>
    <row r="20" spans="1:6" x14ac:dyDescent="0.35">
      <c r="A20">
        <v>19</v>
      </c>
      <c r="B20">
        <v>133</v>
      </c>
      <c r="C20" t="s">
        <v>128</v>
      </c>
      <c r="D20" s="3">
        <v>5.7766203703703702E-2</v>
      </c>
      <c r="E20">
        <v>91</v>
      </c>
      <c r="F20">
        <f t="shared" si="0"/>
        <v>91</v>
      </c>
    </row>
    <row r="21" spans="1:6" x14ac:dyDescent="0.35">
      <c r="A21">
        <v>20</v>
      </c>
      <c r="B21">
        <v>49</v>
      </c>
      <c r="C21" t="s">
        <v>60</v>
      </c>
      <c r="D21" s="3">
        <v>5.8090277777777775E-2</v>
      </c>
      <c r="E21">
        <v>96</v>
      </c>
      <c r="F21">
        <f t="shared" si="0"/>
        <v>96</v>
      </c>
    </row>
    <row r="22" spans="1:6" x14ac:dyDescent="0.35">
      <c r="A22">
        <v>21</v>
      </c>
      <c r="B22">
        <v>89</v>
      </c>
      <c r="C22" t="s">
        <v>57</v>
      </c>
      <c r="D22" s="3">
        <v>5.8657407407407408E-2</v>
      </c>
      <c r="E22">
        <v>101</v>
      </c>
      <c r="F22">
        <f t="shared" si="0"/>
        <v>101</v>
      </c>
    </row>
    <row r="23" spans="1:6" x14ac:dyDescent="0.35">
      <c r="A23">
        <v>22</v>
      </c>
      <c r="B23">
        <v>41</v>
      </c>
      <c r="C23" t="s">
        <v>109</v>
      </c>
      <c r="D23" s="3">
        <v>5.9861111111111108E-2</v>
      </c>
      <c r="E23">
        <v>102</v>
      </c>
      <c r="F23">
        <v>102</v>
      </c>
    </row>
    <row r="24" spans="1:6" x14ac:dyDescent="0.35">
      <c r="A24">
        <v>23</v>
      </c>
      <c r="B24">
        <v>125</v>
      </c>
      <c r="C24" t="s">
        <v>770</v>
      </c>
      <c r="D24" s="3">
        <v>5.9861111111111108E-2</v>
      </c>
      <c r="E24">
        <v>102</v>
      </c>
      <c r="F24">
        <v>102</v>
      </c>
    </row>
    <row r="25" spans="1:6" x14ac:dyDescent="0.35">
      <c r="A25">
        <v>24</v>
      </c>
      <c r="B25">
        <v>141</v>
      </c>
      <c r="C25" t="s">
        <v>149</v>
      </c>
      <c r="D25" s="3">
        <v>6.0069444444444446E-2</v>
      </c>
      <c r="E25">
        <v>102</v>
      </c>
      <c r="F25">
        <v>102</v>
      </c>
    </row>
    <row r="26" spans="1:6" x14ac:dyDescent="0.35">
      <c r="A26">
        <v>25</v>
      </c>
      <c r="B26">
        <v>77</v>
      </c>
      <c r="C26" t="s">
        <v>775</v>
      </c>
      <c r="D26" s="3">
        <v>6.0335648148148145E-2</v>
      </c>
      <c r="E26">
        <v>102</v>
      </c>
      <c r="F26">
        <v>102</v>
      </c>
    </row>
    <row r="27" spans="1:6" x14ac:dyDescent="0.35">
      <c r="A27">
        <v>26</v>
      </c>
      <c r="B27">
        <v>101</v>
      </c>
      <c r="C27" t="s">
        <v>749</v>
      </c>
      <c r="D27" s="3">
        <v>6.0925925925925932E-2</v>
      </c>
      <c r="E27">
        <v>102</v>
      </c>
      <c r="F27">
        <v>102</v>
      </c>
    </row>
    <row r="28" spans="1:6" x14ac:dyDescent="0.35">
      <c r="A28">
        <v>27</v>
      </c>
      <c r="B28">
        <v>45</v>
      </c>
      <c r="C28" t="s">
        <v>106</v>
      </c>
      <c r="D28" s="3">
        <v>6.1134259259259256E-2</v>
      </c>
      <c r="E28">
        <v>102</v>
      </c>
      <c r="F28">
        <v>102</v>
      </c>
    </row>
    <row r="29" spans="1:6" x14ac:dyDescent="0.35">
      <c r="A29">
        <v>28</v>
      </c>
      <c r="B29">
        <v>129</v>
      </c>
      <c r="C29" t="s">
        <v>143</v>
      </c>
      <c r="D29" s="3">
        <v>6.2569444444444441E-2</v>
      </c>
      <c r="E29">
        <v>102</v>
      </c>
      <c r="F29">
        <v>102</v>
      </c>
    </row>
    <row r="30" spans="1:6" x14ac:dyDescent="0.35">
      <c r="A30">
        <v>29</v>
      </c>
      <c r="B30">
        <v>137</v>
      </c>
      <c r="C30" t="s">
        <v>36</v>
      </c>
      <c r="D30" s="3">
        <v>6.3750000000000001E-2</v>
      </c>
      <c r="E30">
        <v>102</v>
      </c>
      <c r="F30">
        <v>102</v>
      </c>
    </row>
    <row r="31" spans="1:6" x14ac:dyDescent="0.35">
      <c r="A31">
        <v>30</v>
      </c>
      <c r="B31">
        <v>105</v>
      </c>
      <c r="C31" t="s">
        <v>65</v>
      </c>
      <c r="D31" s="3">
        <v>6.4502314814814818E-2</v>
      </c>
      <c r="E31">
        <v>102</v>
      </c>
      <c r="F31">
        <v>102</v>
      </c>
    </row>
    <row r="32" spans="1:6" x14ac:dyDescent="0.35">
      <c r="A32">
        <v>31</v>
      </c>
      <c r="B32">
        <v>85</v>
      </c>
      <c r="C32" t="s">
        <v>133</v>
      </c>
      <c r="D32" s="3">
        <v>6.5219907407407407E-2</v>
      </c>
      <c r="E32">
        <v>102</v>
      </c>
      <c r="F32">
        <v>102</v>
      </c>
    </row>
    <row r="33" spans="1:6" x14ac:dyDescent="0.35">
      <c r="A33">
        <v>32</v>
      </c>
      <c r="B33">
        <v>121</v>
      </c>
      <c r="C33" t="s">
        <v>748</v>
      </c>
      <c r="D33" s="3">
        <v>6.5648148148148136E-2</v>
      </c>
      <c r="E33">
        <v>102</v>
      </c>
      <c r="F33">
        <v>102</v>
      </c>
    </row>
    <row r="34" spans="1:6" x14ac:dyDescent="0.35">
      <c r="A34">
        <v>33</v>
      </c>
      <c r="B34">
        <v>997</v>
      </c>
      <c r="C34" t="s">
        <v>736</v>
      </c>
      <c r="D34" s="3">
        <v>6.609953703703704E-2</v>
      </c>
      <c r="E34">
        <v>102</v>
      </c>
      <c r="F34">
        <v>102</v>
      </c>
    </row>
    <row r="35" spans="1:6" x14ac:dyDescent="0.35">
      <c r="A35">
        <v>34</v>
      </c>
      <c r="B35">
        <v>93</v>
      </c>
      <c r="C35" t="s">
        <v>972</v>
      </c>
      <c r="D35" s="3">
        <v>6.6701388888888893E-2</v>
      </c>
      <c r="E35">
        <v>102</v>
      </c>
      <c r="F35">
        <v>102</v>
      </c>
    </row>
    <row r="36" spans="1:6" x14ac:dyDescent="0.35">
      <c r="A36">
        <v>35</v>
      </c>
      <c r="B36">
        <v>113</v>
      </c>
      <c r="C36" t="s">
        <v>756</v>
      </c>
      <c r="D36" s="3">
        <v>6.7847222222222225E-2</v>
      </c>
      <c r="E36">
        <v>102</v>
      </c>
      <c r="F36">
        <v>102</v>
      </c>
    </row>
    <row r="37" spans="1:6" x14ac:dyDescent="0.35">
      <c r="A37">
        <v>36</v>
      </c>
      <c r="B37">
        <v>65</v>
      </c>
      <c r="C37" t="s">
        <v>211</v>
      </c>
      <c r="D37" s="3">
        <v>6.8645833333333336E-2</v>
      </c>
      <c r="E37">
        <v>102</v>
      </c>
      <c r="F37">
        <v>102</v>
      </c>
    </row>
    <row r="38" spans="1:6" x14ac:dyDescent="0.35">
      <c r="A38">
        <v>37</v>
      </c>
      <c r="B38">
        <v>81</v>
      </c>
      <c r="C38" t="s">
        <v>740</v>
      </c>
      <c r="D38" s="3">
        <v>6.9895833333333338E-2</v>
      </c>
      <c r="E38">
        <v>102</v>
      </c>
      <c r="F38">
        <v>102</v>
      </c>
    </row>
    <row r="39" spans="1:6" x14ac:dyDescent="0.35">
      <c r="A39">
        <v>38</v>
      </c>
      <c r="B39">
        <v>149</v>
      </c>
      <c r="C39" t="s">
        <v>147</v>
      </c>
      <c r="D39" s="3">
        <v>7.2997685185185179E-2</v>
      </c>
      <c r="E39">
        <v>102</v>
      </c>
      <c r="F39">
        <v>102</v>
      </c>
    </row>
    <row r="40" spans="1:6" x14ac:dyDescent="0.35">
      <c r="A40">
        <v>39</v>
      </c>
      <c r="B40">
        <v>109</v>
      </c>
      <c r="C40" t="s">
        <v>39</v>
      </c>
      <c r="D40" s="3">
        <v>7.4039351851851856E-2</v>
      </c>
      <c r="E40">
        <v>102</v>
      </c>
      <c r="F40">
        <v>102</v>
      </c>
    </row>
    <row r="41" spans="1:6" x14ac:dyDescent="0.35">
      <c r="A41">
        <v>40</v>
      </c>
      <c r="B41">
        <v>157</v>
      </c>
      <c r="C41" t="s">
        <v>768</v>
      </c>
      <c r="D41" s="3">
        <v>7.6562499999999992E-2</v>
      </c>
      <c r="E41">
        <v>102</v>
      </c>
      <c r="F41">
        <v>102</v>
      </c>
    </row>
    <row r="42" spans="1:6" x14ac:dyDescent="0.35">
      <c r="A42">
        <v>41</v>
      </c>
      <c r="B42">
        <v>153</v>
      </c>
      <c r="C42" t="s">
        <v>135</v>
      </c>
      <c r="D42" s="3">
        <v>7.7731481481481471E-2</v>
      </c>
      <c r="E42">
        <v>102</v>
      </c>
      <c r="F42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>
      <selection activeCell="C5" sqref="C5"/>
    </sheetView>
  </sheetViews>
  <sheetFormatPr defaultColWidth="10.90625" defaultRowHeight="14.5" x14ac:dyDescent="0.35"/>
  <cols>
    <col min="1" max="1" width="19.6328125" customWidth="1"/>
    <col min="4" max="4" width="18.36328125" customWidth="1"/>
    <col min="6" max="6" width="16.6328125" customWidth="1"/>
  </cols>
  <sheetData>
    <row r="1" spans="1:6" x14ac:dyDescent="0.35">
      <c r="A1" s="5" t="s">
        <v>2</v>
      </c>
      <c r="B1" s="5" t="s">
        <v>1074</v>
      </c>
      <c r="C1" s="5" t="s">
        <v>1107</v>
      </c>
      <c r="D1" s="5" t="s">
        <v>1080</v>
      </c>
      <c r="E1" s="5" t="s">
        <v>1075</v>
      </c>
      <c r="F1" s="5" t="s">
        <v>1105</v>
      </c>
    </row>
    <row r="2" spans="1:6" ht="15.5" x14ac:dyDescent="0.35">
      <c r="A2" s="9" t="s">
        <v>727</v>
      </c>
      <c r="B2">
        <f>VLOOKUP(A2,'Men DL'!$C$2:$G$47,5,FALSE)</f>
        <v>1</v>
      </c>
      <c r="C2">
        <f>VLOOKUP(A2,'Men Olympic'!$C$2:$M$550,11,FALSE)</f>
        <v>1</v>
      </c>
      <c r="D2">
        <f t="shared" ref="D2:D65" si="0">B2+C2</f>
        <v>2</v>
      </c>
      <c r="E2">
        <f>RANK(D2,$D$2:$D$43,1)</f>
        <v>1</v>
      </c>
      <c r="F2">
        <v>1</v>
      </c>
    </row>
    <row r="3" spans="1:6" ht="15.5" x14ac:dyDescent="0.35">
      <c r="A3" s="9" t="s">
        <v>8</v>
      </c>
      <c r="B3">
        <f>VLOOKUP(A3,'Men DL'!$C$2:$G$47,5,FALSE)</f>
        <v>4</v>
      </c>
      <c r="C3">
        <f>VLOOKUP(A3,'Men Olympic'!$C$2:$M$550,11,FALSE)</f>
        <v>10</v>
      </c>
      <c r="D3">
        <f t="shared" si="0"/>
        <v>14</v>
      </c>
      <c r="E3">
        <f t="shared" ref="E3:E43" si="1">RANK(D3,$D$2:$D$43,1)</f>
        <v>2</v>
      </c>
      <c r="F3">
        <v>2</v>
      </c>
    </row>
    <row r="4" spans="1:6" ht="15.5" x14ac:dyDescent="0.35">
      <c r="A4" s="9" t="s">
        <v>21</v>
      </c>
      <c r="B4">
        <f>VLOOKUP(A4,'Men DL'!$C$2:$G$47,5,FALSE)</f>
        <v>19</v>
      </c>
      <c r="C4">
        <f>VLOOKUP(A4,'Men Olympic'!$C$2:$M$550,11,FALSE)</f>
        <v>5</v>
      </c>
      <c r="D4">
        <f t="shared" si="0"/>
        <v>24</v>
      </c>
      <c r="E4">
        <f t="shared" si="1"/>
        <v>3</v>
      </c>
      <c r="F4">
        <v>3</v>
      </c>
    </row>
    <row r="5" spans="1:6" ht="15.5" x14ac:dyDescent="0.35">
      <c r="A5" s="9" t="s">
        <v>16</v>
      </c>
      <c r="B5">
        <f>VLOOKUP(A5,'Men DL'!$C$2:$G$47,5,FALSE)</f>
        <v>13</v>
      </c>
      <c r="C5">
        <f>VLOOKUP(A5,'Men Olympic'!$C$2:$M$550,11,FALSE)</f>
        <v>14</v>
      </c>
      <c r="D5">
        <f t="shared" si="0"/>
        <v>27</v>
      </c>
      <c r="E5">
        <f t="shared" si="1"/>
        <v>4</v>
      </c>
      <c r="F5">
        <v>4</v>
      </c>
    </row>
    <row r="6" spans="1:6" ht="15.5" x14ac:dyDescent="0.35">
      <c r="A6" s="9" t="s">
        <v>11</v>
      </c>
      <c r="B6">
        <f>VLOOKUP(A6,'Men DL'!$C$2:$G$47,5,FALSE)</f>
        <v>7</v>
      </c>
      <c r="C6">
        <f>VLOOKUP(A6,'Men Olympic'!$C$2:$M$550,11,FALSE)</f>
        <v>20</v>
      </c>
      <c r="D6">
        <f t="shared" si="0"/>
        <v>27</v>
      </c>
      <c r="E6">
        <f t="shared" si="1"/>
        <v>4</v>
      </c>
      <c r="F6">
        <v>5</v>
      </c>
    </row>
    <row r="7" spans="1:6" ht="15.5" x14ac:dyDescent="0.35">
      <c r="A7" s="9" t="s">
        <v>13</v>
      </c>
      <c r="B7">
        <f>VLOOKUP(A7,'Men DL'!$C$2:$G$47,5,FALSE)</f>
        <v>10</v>
      </c>
      <c r="C7">
        <f>VLOOKUP(A7,'Men Olympic'!$C$2:$M$550,11,FALSE)</f>
        <v>19</v>
      </c>
      <c r="D7">
        <f t="shared" si="0"/>
        <v>29</v>
      </c>
      <c r="E7">
        <f t="shared" si="1"/>
        <v>6</v>
      </c>
      <c r="F7">
        <v>6</v>
      </c>
    </row>
    <row r="8" spans="1:6" ht="15.5" x14ac:dyDescent="0.35">
      <c r="A8" s="9" t="s">
        <v>29</v>
      </c>
      <c r="B8">
        <f>VLOOKUP(A8,'Men DL'!$C$2:$G$47,5,FALSE)</f>
        <v>28</v>
      </c>
      <c r="C8">
        <f>VLOOKUP(A8,'Men Olympic'!$C$2:$M$550,11,FALSE)</f>
        <v>13</v>
      </c>
      <c r="D8">
        <f t="shared" si="0"/>
        <v>41</v>
      </c>
      <c r="E8">
        <f t="shared" si="1"/>
        <v>7</v>
      </c>
      <c r="F8">
        <v>7</v>
      </c>
    </row>
    <row r="9" spans="1:6" ht="15.5" x14ac:dyDescent="0.35">
      <c r="A9" s="9" t="s">
        <v>18</v>
      </c>
      <c r="B9">
        <f>VLOOKUP(A9,'Men DL'!$C$2:$G$47,5,FALSE)</f>
        <v>16</v>
      </c>
      <c r="C9">
        <f>VLOOKUP(A9,'Men Olympic'!$C$2:$M$550,11,FALSE)</f>
        <v>32</v>
      </c>
      <c r="D9">
        <f t="shared" si="0"/>
        <v>48</v>
      </c>
      <c r="E9">
        <f t="shared" si="1"/>
        <v>8</v>
      </c>
      <c r="F9">
        <v>8</v>
      </c>
    </row>
    <row r="10" spans="1:6" ht="15.5" x14ac:dyDescent="0.35">
      <c r="A10" s="9" t="s">
        <v>31</v>
      </c>
      <c r="B10">
        <f>VLOOKUP(A10,'Men DL'!$C$2:$G$47,5,FALSE)</f>
        <v>31</v>
      </c>
      <c r="C10">
        <f>VLOOKUP(A10,'Men Olympic'!$C$2:$M$550,11,FALSE)</f>
        <v>26</v>
      </c>
      <c r="D10">
        <f t="shared" si="0"/>
        <v>57</v>
      </c>
      <c r="E10">
        <f t="shared" si="1"/>
        <v>9</v>
      </c>
      <c r="F10">
        <v>9</v>
      </c>
    </row>
    <row r="11" spans="1:6" ht="15.5" x14ac:dyDescent="0.35">
      <c r="A11" s="9" t="s">
        <v>34</v>
      </c>
      <c r="B11">
        <f>VLOOKUP(A11,'Men DL'!$C$2:$G$47,5,FALSE)</f>
        <v>34</v>
      </c>
      <c r="C11">
        <f>VLOOKUP(A11,'Men Olympic'!$C$2:$M$550,11,FALSE)</f>
        <v>44</v>
      </c>
      <c r="D11">
        <f t="shared" si="0"/>
        <v>78</v>
      </c>
      <c r="E11">
        <f t="shared" si="1"/>
        <v>10</v>
      </c>
      <c r="F11">
        <v>10</v>
      </c>
    </row>
    <row r="12" spans="1:6" ht="15.5" x14ac:dyDescent="0.35">
      <c r="A12" s="9" t="s">
        <v>23</v>
      </c>
      <c r="B12">
        <f>VLOOKUP(A12,'Men DL'!$C$2:$G$47,5,FALSE)</f>
        <v>22</v>
      </c>
      <c r="C12">
        <f>VLOOKUP(A12,'Men Olympic'!$C$2:$M$550,11,FALSE)</f>
        <v>58</v>
      </c>
      <c r="D12">
        <f t="shared" si="0"/>
        <v>80</v>
      </c>
      <c r="E12">
        <f t="shared" si="1"/>
        <v>11</v>
      </c>
      <c r="F12">
        <v>11</v>
      </c>
    </row>
    <row r="13" spans="1:6" ht="15.5" x14ac:dyDescent="0.35">
      <c r="A13" s="9" t="s">
        <v>37</v>
      </c>
      <c r="B13">
        <f>VLOOKUP(A13,'Men DL'!$C$2:$G$47,5,FALSE)</f>
        <v>37</v>
      </c>
      <c r="C13">
        <f>VLOOKUP(A13,'Men Olympic'!$C$2:$M$550,11,FALSE)</f>
        <v>47</v>
      </c>
      <c r="D13">
        <f t="shared" si="0"/>
        <v>84</v>
      </c>
      <c r="E13">
        <f t="shared" si="1"/>
        <v>12</v>
      </c>
      <c r="F13">
        <v>12</v>
      </c>
    </row>
    <row r="14" spans="1:6" ht="15.5" x14ac:dyDescent="0.35">
      <c r="A14" s="9" t="s">
        <v>49</v>
      </c>
      <c r="B14">
        <f>VLOOKUP(A14,'Men DL'!$C$2:$G$47,5,FALSE)</f>
        <v>49</v>
      </c>
      <c r="C14">
        <f>VLOOKUP(A14,'Men Olympic'!$C$2:$M$550,11,FALSE)</f>
        <v>37</v>
      </c>
      <c r="D14">
        <f t="shared" si="0"/>
        <v>86</v>
      </c>
      <c r="E14">
        <f t="shared" si="1"/>
        <v>13</v>
      </c>
      <c r="F14">
        <v>13</v>
      </c>
    </row>
    <row r="15" spans="1:6" ht="15.5" x14ac:dyDescent="0.35">
      <c r="A15" s="9" t="s">
        <v>43</v>
      </c>
      <c r="B15">
        <f>VLOOKUP(A15,'Men DL'!$C$2:$G$47,5,FALSE)</f>
        <v>43</v>
      </c>
      <c r="C15">
        <f>VLOOKUP(A15,'Men Olympic'!$C$2:$M$550,11,FALSE)</f>
        <v>43</v>
      </c>
      <c r="D15">
        <f t="shared" si="0"/>
        <v>86</v>
      </c>
      <c r="E15">
        <f t="shared" si="1"/>
        <v>13</v>
      </c>
      <c r="F15">
        <v>14</v>
      </c>
    </row>
    <row r="16" spans="1:6" ht="15.5" x14ac:dyDescent="0.35">
      <c r="A16" s="9" t="s">
        <v>26</v>
      </c>
      <c r="B16">
        <f>VLOOKUP(A16,'Men DL'!$C$2:$G$47,5,FALSE)</f>
        <v>25</v>
      </c>
      <c r="C16">
        <f>VLOOKUP(A16,'Men Olympic'!$C$2:$M$550,11,FALSE)</f>
        <v>71</v>
      </c>
      <c r="D16">
        <f t="shared" si="0"/>
        <v>96</v>
      </c>
      <c r="E16">
        <f t="shared" si="1"/>
        <v>15</v>
      </c>
      <c r="F16">
        <v>15</v>
      </c>
    </row>
    <row r="17" spans="1:6" ht="15.5" x14ac:dyDescent="0.35">
      <c r="A17" s="9" t="s">
        <v>61</v>
      </c>
      <c r="B17">
        <f>VLOOKUP(A17,'Men DL'!$C$2:$G$47,5,FALSE)</f>
        <v>61</v>
      </c>
      <c r="C17">
        <f>VLOOKUP(A17,'Men Olympic'!$C$2:$M$550,11,FALSE)</f>
        <v>39</v>
      </c>
      <c r="D17">
        <f t="shared" si="0"/>
        <v>100</v>
      </c>
      <c r="E17">
        <f t="shared" si="1"/>
        <v>16</v>
      </c>
      <c r="F17">
        <v>16</v>
      </c>
    </row>
    <row r="18" spans="1:6" ht="15.5" x14ac:dyDescent="0.35">
      <c r="A18" s="9" t="s">
        <v>52</v>
      </c>
      <c r="B18">
        <f>VLOOKUP(A18,'Men DL'!$C$2:$G$47,5,FALSE)</f>
        <v>52</v>
      </c>
      <c r="C18">
        <f>VLOOKUP(A18,'Men Olympic'!$C$2:$M$550,11,FALSE)</f>
        <v>56</v>
      </c>
      <c r="D18">
        <f t="shared" si="0"/>
        <v>108</v>
      </c>
      <c r="E18">
        <f t="shared" si="1"/>
        <v>17</v>
      </c>
      <c r="F18">
        <v>17</v>
      </c>
    </row>
    <row r="19" spans="1:6" ht="15.5" x14ac:dyDescent="0.35">
      <c r="A19" s="9" t="s">
        <v>66</v>
      </c>
      <c r="B19">
        <f>VLOOKUP(A19,'Men DL'!$C$2:$G$47,5,FALSE)</f>
        <v>67</v>
      </c>
      <c r="C19">
        <f>VLOOKUP(A19,'Men Olympic'!$C$2:$M$550,11,FALSE)</f>
        <v>46</v>
      </c>
      <c r="D19">
        <f t="shared" si="0"/>
        <v>113</v>
      </c>
      <c r="E19">
        <f t="shared" si="1"/>
        <v>18</v>
      </c>
      <c r="F19">
        <v>18</v>
      </c>
    </row>
    <row r="20" spans="1:6" ht="15.5" x14ac:dyDescent="0.35">
      <c r="A20" s="9" t="s">
        <v>71</v>
      </c>
      <c r="B20">
        <f>VLOOKUP(A20,'Men DL'!$C$2:$G$47,5,FALSE)</f>
        <v>73</v>
      </c>
      <c r="C20">
        <f>VLOOKUP(A20,'Men Olympic'!$C$2:$M$550,11,FALSE)</f>
        <v>48</v>
      </c>
      <c r="D20">
        <f t="shared" si="0"/>
        <v>121</v>
      </c>
      <c r="E20">
        <f t="shared" si="1"/>
        <v>19</v>
      </c>
      <c r="F20">
        <v>19</v>
      </c>
    </row>
    <row r="21" spans="1:6" ht="15.5" x14ac:dyDescent="0.35">
      <c r="A21" s="9" t="s">
        <v>58</v>
      </c>
      <c r="B21">
        <f>VLOOKUP(A21,'Men DL'!$C$2:$G$47,5,FALSE)</f>
        <v>58</v>
      </c>
      <c r="C21">
        <f>VLOOKUP(A21,'Men Olympic'!$C$2:$M$550,11,FALSE)</f>
        <v>63</v>
      </c>
      <c r="D21">
        <f t="shared" si="0"/>
        <v>121</v>
      </c>
      <c r="E21">
        <f t="shared" si="1"/>
        <v>19</v>
      </c>
      <c r="F21">
        <v>19</v>
      </c>
    </row>
    <row r="22" spans="1:6" ht="15.5" x14ac:dyDescent="0.35">
      <c r="A22" s="9" t="s">
        <v>76</v>
      </c>
      <c r="B22">
        <f>VLOOKUP(A22,'Men DL'!$C$2:$G$47,5,FALSE)</f>
        <v>79</v>
      </c>
      <c r="C22">
        <f>VLOOKUP(A22,'Men Olympic'!$C$2:$M$550,11,FALSE)</f>
        <v>51</v>
      </c>
      <c r="D22">
        <f t="shared" si="0"/>
        <v>130</v>
      </c>
      <c r="E22">
        <f t="shared" si="1"/>
        <v>21</v>
      </c>
      <c r="F22">
        <v>21</v>
      </c>
    </row>
    <row r="23" spans="1:6" ht="15.5" x14ac:dyDescent="0.35">
      <c r="A23" s="9" t="s">
        <v>46</v>
      </c>
      <c r="B23">
        <f>VLOOKUP(A23,'Men DL'!$C$2:$G$47,5,FALSE)</f>
        <v>46</v>
      </c>
      <c r="C23">
        <f>VLOOKUP(A23,'Men Olympic'!$C$2:$M$550,11,FALSE)</f>
        <v>86</v>
      </c>
      <c r="D23">
        <f t="shared" si="0"/>
        <v>132</v>
      </c>
      <c r="E23">
        <f t="shared" si="1"/>
        <v>22</v>
      </c>
      <c r="F23">
        <v>22</v>
      </c>
    </row>
    <row r="24" spans="1:6" ht="15.5" x14ac:dyDescent="0.35">
      <c r="A24" s="9" t="s">
        <v>55</v>
      </c>
      <c r="B24">
        <f>VLOOKUP(A24,'Men DL'!$C$2:$G$47,5,FALSE)</f>
        <v>55</v>
      </c>
      <c r="C24">
        <f>VLOOKUP(A24,'Men Olympic'!$C$2:$M$550,11,FALSE)</f>
        <v>85</v>
      </c>
      <c r="D24">
        <f t="shared" si="0"/>
        <v>140</v>
      </c>
      <c r="E24">
        <f t="shared" si="1"/>
        <v>23</v>
      </c>
      <c r="F24">
        <v>23</v>
      </c>
    </row>
    <row r="25" spans="1:6" ht="15.5" x14ac:dyDescent="0.35">
      <c r="A25" s="9" t="s">
        <v>94</v>
      </c>
      <c r="B25">
        <f>VLOOKUP(A25,'Men DL'!$C$2:$G$47,5,FALSE)</f>
        <v>100</v>
      </c>
      <c r="C25">
        <f>VLOOKUP(A25,'Men Olympic'!$C$2:$M$550,11,FALSE)</f>
        <v>42</v>
      </c>
      <c r="D25">
        <f t="shared" si="0"/>
        <v>142</v>
      </c>
      <c r="E25">
        <f t="shared" si="1"/>
        <v>24</v>
      </c>
      <c r="F25">
        <v>24</v>
      </c>
    </row>
    <row r="26" spans="1:6" ht="15.5" x14ac:dyDescent="0.35">
      <c r="A26" s="9" t="s">
        <v>81</v>
      </c>
      <c r="B26">
        <f>VLOOKUP(A26,'Men DL'!$C$2:$G$47,5,FALSE)</f>
        <v>85</v>
      </c>
      <c r="C26">
        <f>VLOOKUP(A26,'Men Olympic'!$C$2:$M$550,11,FALSE)</f>
        <v>65</v>
      </c>
      <c r="D26">
        <f t="shared" si="0"/>
        <v>150</v>
      </c>
      <c r="E26">
        <f t="shared" si="1"/>
        <v>25</v>
      </c>
      <c r="F26">
        <v>25</v>
      </c>
    </row>
    <row r="27" spans="1:6" ht="15.5" x14ac:dyDescent="0.35">
      <c r="A27" s="9" t="s">
        <v>96</v>
      </c>
      <c r="B27">
        <f>VLOOKUP(A27,'Men DL'!$C$2:$G$47,5,FALSE)</f>
        <v>103</v>
      </c>
      <c r="C27">
        <f>VLOOKUP(A27,'Men Olympic'!$C$2:$M$550,11,FALSE)</f>
        <v>59</v>
      </c>
      <c r="D27">
        <f t="shared" si="0"/>
        <v>162</v>
      </c>
      <c r="E27">
        <f t="shared" si="1"/>
        <v>26</v>
      </c>
      <c r="F27">
        <v>26</v>
      </c>
    </row>
    <row r="28" spans="1:6" ht="15.5" x14ac:dyDescent="0.35">
      <c r="A28" s="9" t="s">
        <v>63</v>
      </c>
      <c r="B28">
        <f>VLOOKUP(A28,'Men DL'!$C$2:$G$47,5,FALSE)</f>
        <v>64</v>
      </c>
      <c r="C28">
        <f>VLOOKUP(A28,'Men Olympic'!$C$2:$M$550,11,FALSE)</f>
        <v>116</v>
      </c>
      <c r="D28">
        <f t="shared" si="0"/>
        <v>180</v>
      </c>
      <c r="E28">
        <f t="shared" si="1"/>
        <v>27</v>
      </c>
      <c r="F28">
        <v>27</v>
      </c>
    </row>
    <row r="29" spans="1:6" ht="15.5" x14ac:dyDescent="0.35">
      <c r="A29" s="9" t="s">
        <v>113</v>
      </c>
      <c r="B29">
        <f>VLOOKUP(A29,'Men DL'!$C$2:$G$47,5,FALSE)</f>
        <v>121</v>
      </c>
      <c r="C29">
        <f>VLOOKUP(A29,'Men Olympic'!$C$2:$M$550,11,FALSE)</f>
        <v>61</v>
      </c>
      <c r="D29">
        <f t="shared" si="0"/>
        <v>182</v>
      </c>
      <c r="E29">
        <f t="shared" si="1"/>
        <v>28</v>
      </c>
      <c r="F29">
        <v>28</v>
      </c>
    </row>
    <row r="30" spans="1:6" ht="15.5" x14ac:dyDescent="0.35">
      <c r="A30" s="9" t="s">
        <v>90</v>
      </c>
      <c r="B30">
        <f>VLOOKUP(A30,'Men DL'!$C$2:$G$47,5,FALSE)</f>
        <v>94</v>
      </c>
      <c r="C30">
        <f>VLOOKUP(A30,'Men Olympic'!$C$2:$M$550,11,FALSE)</f>
        <v>89</v>
      </c>
      <c r="D30">
        <f t="shared" si="0"/>
        <v>183</v>
      </c>
      <c r="E30">
        <f t="shared" si="1"/>
        <v>29</v>
      </c>
      <c r="F30">
        <v>29</v>
      </c>
    </row>
    <row r="31" spans="1:6" ht="15.5" x14ac:dyDescent="0.35">
      <c r="A31" s="9" t="s">
        <v>40</v>
      </c>
      <c r="B31">
        <f>VLOOKUP(A31,'Men DL'!$C$2:$G$47,5,FALSE)</f>
        <v>40</v>
      </c>
      <c r="C31">
        <f>VLOOKUP(A31,'Men Olympic'!$C$2:$M$550,11,FALSE)</f>
        <v>155</v>
      </c>
      <c r="D31">
        <f t="shared" si="0"/>
        <v>195</v>
      </c>
      <c r="E31">
        <f t="shared" si="1"/>
        <v>30</v>
      </c>
      <c r="F31">
        <v>30</v>
      </c>
    </row>
    <row r="32" spans="1:6" ht="15.5" x14ac:dyDescent="0.35">
      <c r="A32" s="9" t="s">
        <v>101</v>
      </c>
      <c r="B32">
        <f>VLOOKUP(A32,'Men DL'!$C$2:$G$47,5,FALSE)</f>
        <v>109</v>
      </c>
      <c r="C32">
        <f>VLOOKUP(A32,'Men Olympic'!$C$2:$M$550,11,FALSE)</f>
        <v>96</v>
      </c>
      <c r="D32">
        <f t="shared" si="0"/>
        <v>205</v>
      </c>
      <c r="E32">
        <f t="shared" si="1"/>
        <v>31</v>
      </c>
      <c r="F32">
        <v>31</v>
      </c>
    </row>
    <row r="33" spans="1:6" ht="15.5" x14ac:dyDescent="0.35">
      <c r="A33" s="9" t="s">
        <v>84</v>
      </c>
      <c r="B33">
        <f>VLOOKUP(A33,'Men DL'!$C$2:$G$47,5,FALSE)</f>
        <v>88</v>
      </c>
      <c r="C33">
        <f>VLOOKUP(A33,'Men Olympic'!$C$2:$M$550,11,FALSE)</f>
        <v>120</v>
      </c>
      <c r="D33">
        <f t="shared" si="0"/>
        <v>208</v>
      </c>
      <c r="E33">
        <f t="shared" si="1"/>
        <v>32</v>
      </c>
      <c r="F33">
        <v>32</v>
      </c>
    </row>
    <row r="34" spans="1:6" ht="15.5" x14ac:dyDescent="0.35">
      <c r="A34" s="9" t="s">
        <v>73</v>
      </c>
      <c r="B34">
        <f>VLOOKUP(A34,'Men DL'!$C$2:$G$47,5,FALSE)</f>
        <v>76</v>
      </c>
      <c r="C34">
        <f>VLOOKUP(A34,'Men Olympic'!$C$2:$M$550,11,FALSE)</f>
        <v>134</v>
      </c>
      <c r="D34">
        <f t="shared" si="0"/>
        <v>210</v>
      </c>
      <c r="E34">
        <f t="shared" si="1"/>
        <v>33</v>
      </c>
      <c r="F34">
        <v>33</v>
      </c>
    </row>
    <row r="35" spans="1:6" ht="15.5" x14ac:dyDescent="0.35">
      <c r="A35" s="9" t="s">
        <v>107</v>
      </c>
      <c r="B35">
        <f>VLOOKUP(A35,'Men DL'!$C$2:$G$47,5,FALSE)</f>
        <v>115</v>
      </c>
      <c r="C35">
        <f>VLOOKUP(A35,'Men Olympic'!$C$2:$M$550,11,FALSE)</f>
        <v>99</v>
      </c>
      <c r="D35">
        <f t="shared" si="0"/>
        <v>214</v>
      </c>
      <c r="E35">
        <f t="shared" si="1"/>
        <v>34</v>
      </c>
      <c r="F35">
        <v>34</v>
      </c>
    </row>
    <row r="36" spans="1:6" ht="15.5" x14ac:dyDescent="0.35">
      <c r="A36" s="9" t="s">
        <v>87</v>
      </c>
      <c r="B36">
        <f>VLOOKUP(A36,'Men DL'!$C$2:$G$47,5,FALSE)</f>
        <v>91</v>
      </c>
      <c r="C36">
        <f>VLOOKUP(A36,'Men Olympic'!$C$2:$M$550,11,FALSE)</f>
        <v>124</v>
      </c>
      <c r="D36">
        <f t="shared" si="0"/>
        <v>215</v>
      </c>
      <c r="E36">
        <f t="shared" si="1"/>
        <v>35</v>
      </c>
      <c r="F36">
        <v>35</v>
      </c>
    </row>
    <row r="37" spans="1:6" ht="15.5" x14ac:dyDescent="0.35">
      <c r="A37" s="9" t="s">
        <v>79</v>
      </c>
      <c r="B37">
        <f>VLOOKUP(A37,'Men DL'!$C$2:$G$47,5,FALSE)</f>
        <v>82</v>
      </c>
      <c r="C37">
        <f>VLOOKUP(A37,'Men Olympic'!$C$2:$M$550,11,FALSE)</f>
        <v>146</v>
      </c>
      <c r="D37">
        <f t="shared" si="0"/>
        <v>228</v>
      </c>
      <c r="E37">
        <f t="shared" si="1"/>
        <v>36</v>
      </c>
      <c r="F37">
        <v>36</v>
      </c>
    </row>
    <row r="38" spans="1:6" ht="15.5" x14ac:dyDescent="0.35">
      <c r="A38" s="9" t="s">
        <v>118</v>
      </c>
      <c r="B38">
        <f>VLOOKUP(A38,'Men DL'!$C$2:$G$47,5,FALSE)</f>
        <v>127</v>
      </c>
      <c r="C38">
        <f>VLOOKUP(A38,'Men Olympic'!$C$2:$M$550,11,FALSE)</f>
        <v>113</v>
      </c>
      <c r="D38">
        <f t="shared" si="0"/>
        <v>240</v>
      </c>
      <c r="E38">
        <f t="shared" si="1"/>
        <v>37</v>
      </c>
      <c r="F38">
        <v>37</v>
      </c>
    </row>
    <row r="39" spans="1:6" ht="15.5" x14ac:dyDescent="0.35">
      <c r="A39" s="9" t="s">
        <v>123</v>
      </c>
      <c r="B39">
        <f>VLOOKUP(A39,'Men DL'!$C$2:$G$47,5,FALSE)</f>
        <v>133</v>
      </c>
      <c r="C39">
        <f>VLOOKUP(A39,'Men Olympic'!$C$2:$M$550,11,FALSE)</f>
        <v>117</v>
      </c>
      <c r="D39">
        <f t="shared" si="0"/>
        <v>250</v>
      </c>
      <c r="E39">
        <f t="shared" si="1"/>
        <v>38</v>
      </c>
      <c r="F39">
        <v>38</v>
      </c>
    </row>
    <row r="40" spans="1:6" ht="15.5" x14ac:dyDescent="0.35">
      <c r="A40" s="9" t="s">
        <v>120</v>
      </c>
      <c r="B40">
        <f>VLOOKUP(A40,'Men DL'!$C$2:$G$47,5,FALSE)</f>
        <v>130</v>
      </c>
      <c r="C40">
        <f>VLOOKUP(A40,'Men Olympic'!$C$2:$M$550,11,FALSE)</f>
        <v>125</v>
      </c>
      <c r="D40">
        <f t="shared" si="0"/>
        <v>255</v>
      </c>
      <c r="E40">
        <f t="shared" si="1"/>
        <v>39</v>
      </c>
      <c r="F40">
        <v>39</v>
      </c>
    </row>
    <row r="41" spans="1:6" ht="15.5" x14ac:dyDescent="0.35">
      <c r="A41" s="9" t="s">
        <v>98</v>
      </c>
      <c r="B41">
        <f>VLOOKUP(A41,'Men DL'!$C$2:$G$47,5,FALSE)</f>
        <v>106</v>
      </c>
      <c r="C41">
        <f>VLOOKUP(A41,'Men Olympic'!$C$2:$M$550,11,FALSE)</f>
        <v>149</v>
      </c>
      <c r="D41">
        <f t="shared" si="0"/>
        <v>255</v>
      </c>
      <c r="E41">
        <f t="shared" si="1"/>
        <v>39</v>
      </c>
      <c r="F41">
        <v>40</v>
      </c>
    </row>
    <row r="42" spans="1:6" ht="15.5" x14ac:dyDescent="0.35">
      <c r="A42" s="9" t="s">
        <v>104</v>
      </c>
      <c r="B42">
        <f>VLOOKUP(A42,'Men DL'!$C$2:$G$47,5,FALSE)</f>
        <v>112</v>
      </c>
      <c r="C42">
        <f>VLOOKUP(A42,'Men Olympic'!$C$2:$M$550,11,FALSE)</f>
        <v>164</v>
      </c>
      <c r="D42">
        <f t="shared" si="0"/>
        <v>276</v>
      </c>
      <c r="E42">
        <f t="shared" si="1"/>
        <v>41</v>
      </c>
      <c r="F42">
        <v>41</v>
      </c>
    </row>
    <row r="43" spans="1:6" ht="15.5" x14ac:dyDescent="0.35">
      <c r="A43" s="9" t="s">
        <v>125</v>
      </c>
      <c r="B43">
        <f>VLOOKUP(A43,'Men DL'!$C$2:$G$47,5,FALSE)</f>
        <v>136</v>
      </c>
      <c r="C43">
        <f>VLOOKUP(A43,'Men Olympic'!$C$2:$M$550,11,FALSE)</f>
        <v>154</v>
      </c>
      <c r="D43">
        <f t="shared" si="0"/>
        <v>290</v>
      </c>
      <c r="E43">
        <f t="shared" si="1"/>
        <v>42</v>
      </c>
      <c r="F43">
        <v>42</v>
      </c>
    </row>
    <row r="44" spans="1:6" ht="15.5" x14ac:dyDescent="0.35">
      <c r="A44" s="9" t="s">
        <v>726</v>
      </c>
      <c r="B44" t="e">
        <f>VLOOKUP(A44,'Men DL'!$C$2:$G$47,5,FALSE)</f>
        <v>#N/A</v>
      </c>
      <c r="C44">
        <f>VLOOKUP(A44,'Men Olympic'!$C$2:$M$550,11,FALSE)</f>
        <v>2</v>
      </c>
      <c r="D44" t="e">
        <f t="shared" si="0"/>
        <v>#N/A</v>
      </c>
    </row>
    <row r="45" spans="1:6" ht="15.5" x14ac:dyDescent="0.35">
      <c r="A45" s="9" t="s">
        <v>725</v>
      </c>
      <c r="B45" t="e">
        <f>VLOOKUP(A45,'Men DL'!$C$2:$G$47,5,FALSE)</f>
        <v>#N/A</v>
      </c>
      <c r="C45">
        <f>VLOOKUP(A45,'Men Olympic'!$C$2:$M$550,11,FALSE)</f>
        <v>3</v>
      </c>
      <c r="D45" t="e">
        <f t="shared" si="0"/>
        <v>#N/A</v>
      </c>
    </row>
    <row r="46" spans="1:6" ht="15.5" x14ac:dyDescent="0.35">
      <c r="A46" s="9" t="s">
        <v>724</v>
      </c>
      <c r="B46" t="e">
        <f>VLOOKUP(A46,'Men DL'!$C$2:$G$47,5,FALSE)</f>
        <v>#N/A</v>
      </c>
      <c r="C46">
        <f>VLOOKUP(A46,'Men Olympic'!$C$2:$M$550,11,FALSE)</f>
        <v>4</v>
      </c>
      <c r="D46" t="e">
        <f t="shared" si="0"/>
        <v>#N/A</v>
      </c>
    </row>
    <row r="47" spans="1:6" ht="15.5" x14ac:dyDescent="0.35">
      <c r="A47" s="9" t="s">
        <v>723</v>
      </c>
      <c r="B47" t="e">
        <f>VLOOKUP(A47,'Men DL'!$C$2:$G$47,5,FALSE)</f>
        <v>#N/A</v>
      </c>
      <c r="C47">
        <f>VLOOKUP(A47,'Men Olympic'!$C$2:$M$550,11,FALSE)</f>
        <v>6</v>
      </c>
      <c r="D47" t="e">
        <f t="shared" si="0"/>
        <v>#N/A</v>
      </c>
    </row>
    <row r="48" spans="1:6" ht="15.5" x14ac:dyDescent="0.35">
      <c r="A48" s="9" t="s">
        <v>722</v>
      </c>
      <c r="B48" t="e">
        <f>VLOOKUP(A48,'Men DL'!$C$2:$G$47,5,FALSE)</f>
        <v>#N/A</v>
      </c>
      <c r="C48">
        <f>VLOOKUP(A48,'Men Olympic'!$C$2:$M$550,11,FALSE)</f>
        <v>7</v>
      </c>
      <c r="D48" t="e">
        <f t="shared" si="0"/>
        <v>#N/A</v>
      </c>
    </row>
    <row r="49" spans="1:4" ht="15.5" x14ac:dyDescent="0.35">
      <c r="A49" s="9" t="s">
        <v>721</v>
      </c>
      <c r="B49" t="e">
        <f>VLOOKUP(A49,'Men DL'!$C$2:$G$47,5,FALSE)</f>
        <v>#N/A</v>
      </c>
      <c r="C49">
        <f>VLOOKUP(A49,'Men Olympic'!$C$2:$M$550,11,FALSE)</f>
        <v>8</v>
      </c>
      <c r="D49" t="e">
        <f t="shared" si="0"/>
        <v>#N/A</v>
      </c>
    </row>
    <row r="50" spans="1:4" ht="15.5" x14ac:dyDescent="0.35">
      <c r="A50" s="9" t="s">
        <v>720</v>
      </c>
      <c r="B50" t="e">
        <f>VLOOKUP(A50,'Men DL'!$C$2:$G$47,5,FALSE)</f>
        <v>#N/A</v>
      </c>
      <c r="C50">
        <f>VLOOKUP(A50,'Men Olympic'!$C$2:$M$550,11,FALSE)</f>
        <v>9</v>
      </c>
      <c r="D50" t="e">
        <f t="shared" si="0"/>
        <v>#N/A</v>
      </c>
    </row>
    <row r="51" spans="1:4" ht="15.5" x14ac:dyDescent="0.35">
      <c r="A51" s="9" t="s">
        <v>719</v>
      </c>
      <c r="B51" t="e">
        <f>VLOOKUP(A51,'Men DL'!$C$2:$G$47,5,FALSE)</f>
        <v>#N/A</v>
      </c>
      <c r="C51">
        <f>VLOOKUP(A51,'Men Olympic'!$C$2:$M$550,11,FALSE)</f>
        <v>11</v>
      </c>
      <c r="D51" t="e">
        <f t="shared" si="0"/>
        <v>#N/A</v>
      </c>
    </row>
    <row r="52" spans="1:4" ht="15.5" x14ac:dyDescent="0.35">
      <c r="A52" s="9" t="s">
        <v>718</v>
      </c>
      <c r="B52" t="e">
        <f>VLOOKUP(A52,'Men DL'!$C$2:$G$47,5,FALSE)</f>
        <v>#N/A</v>
      </c>
      <c r="C52">
        <f>VLOOKUP(A52,'Men Olympic'!$C$2:$M$550,11,FALSE)</f>
        <v>12</v>
      </c>
      <c r="D52" t="e">
        <f t="shared" si="0"/>
        <v>#N/A</v>
      </c>
    </row>
    <row r="53" spans="1:4" ht="15.5" x14ac:dyDescent="0.35">
      <c r="A53" s="9" t="s">
        <v>717</v>
      </c>
      <c r="B53" t="e">
        <f>VLOOKUP(A53,'Men DL'!$C$2:$G$47,5,FALSE)</f>
        <v>#N/A</v>
      </c>
      <c r="C53">
        <f>VLOOKUP(A53,'Men Olympic'!$C$2:$M$550,11,FALSE)</f>
        <v>15</v>
      </c>
      <c r="D53" t="e">
        <f t="shared" si="0"/>
        <v>#N/A</v>
      </c>
    </row>
    <row r="54" spans="1:4" ht="15.5" x14ac:dyDescent="0.35">
      <c r="A54" s="9" t="s">
        <v>716</v>
      </c>
      <c r="B54" t="e">
        <f>VLOOKUP(A54,'Men DL'!$C$2:$G$47,5,FALSE)</f>
        <v>#N/A</v>
      </c>
      <c r="C54">
        <f>VLOOKUP(A54,'Men Olympic'!$C$2:$M$550,11,FALSE)</f>
        <v>16</v>
      </c>
      <c r="D54" t="e">
        <f t="shared" si="0"/>
        <v>#N/A</v>
      </c>
    </row>
    <row r="55" spans="1:4" ht="15.5" x14ac:dyDescent="0.35">
      <c r="A55" s="9" t="s">
        <v>715</v>
      </c>
      <c r="B55" t="e">
        <f>VLOOKUP(A55,'Men DL'!$C$2:$G$47,5,FALSE)</f>
        <v>#N/A</v>
      </c>
      <c r="C55">
        <f>VLOOKUP(A55,'Men Olympic'!$C$2:$M$550,11,FALSE)</f>
        <v>17</v>
      </c>
      <c r="D55" t="e">
        <f t="shared" si="0"/>
        <v>#N/A</v>
      </c>
    </row>
    <row r="56" spans="1:4" ht="15.5" x14ac:dyDescent="0.35">
      <c r="A56" s="9" t="s">
        <v>714</v>
      </c>
      <c r="B56" t="e">
        <f>VLOOKUP(A56,'Men DL'!$C$2:$G$47,5,FALSE)</f>
        <v>#N/A</v>
      </c>
      <c r="C56">
        <f>VLOOKUP(A56,'Men Olympic'!$C$2:$M$550,11,FALSE)</f>
        <v>18</v>
      </c>
      <c r="D56" t="e">
        <f t="shared" si="0"/>
        <v>#N/A</v>
      </c>
    </row>
    <row r="57" spans="1:4" ht="15.5" x14ac:dyDescent="0.35">
      <c r="A57" s="9" t="s">
        <v>713</v>
      </c>
      <c r="B57" t="e">
        <f>VLOOKUP(A57,'Men DL'!$C$2:$G$47,5,FALSE)</f>
        <v>#N/A</v>
      </c>
      <c r="C57">
        <f>VLOOKUP(A57,'Men Olympic'!$C$2:$M$550,11,FALSE)</f>
        <v>21</v>
      </c>
      <c r="D57" t="e">
        <f t="shared" si="0"/>
        <v>#N/A</v>
      </c>
    </row>
    <row r="58" spans="1:4" ht="15.5" x14ac:dyDescent="0.35">
      <c r="A58" s="9" t="s">
        <v>712</v>
      </c>
      <c r="B58" t="e">
        <f>VLOOKUP(A58,'Men DL'!$C$2:$G$47,5,FALSE)</f>
        <v>#N/A</v>
      </c>
      <c r="C58">
        <f>VLOOKUP(A58,'Men Olympic'!$C$2:$M$550,11,FALSE)</f>
        <v>22</v>
      </c>
      <c r="D58" t="e">
        <f t="shared" si="0"/>
        <v>#N/A</v>
      </c>
    </row>
    <row r="59" spans="1:4" ht="15.5" x14ac:dyDescent="0.35">
      <c r="A59" s="9" t="s">
        <v>711</v>
      </c>
      <c r="B59" t="e">
        <f>VLOOKUP(A59,'Men DL'!$C$2:$G$47,5,FALSE)</f>
        <v>#N/A</v>
      </c>
      <c r="C59">
        <f>VLOOKUP(A59,'Men Olympic'!$C$2:$M$550,11,FALSE)</f>
        <v>23</v>
      </c>
      <c r="D59" t="e">
        <f t="shared" si="0"/>
        <v>#N/A</v>
      </c>
    </row>
    <row r="60" spans="1:4" ht="15.5" x14ac:dyDescent="0.35">
      <c r="A60" s="9" t="s">
        <v>710</v>
      </c>
      <c r="B60" t="e">
        <f>VLOOKUP(A60,'Men DL'!$C$2:$G$47,5,FALSE)</f>
        <v>#N/A</v>
      </c>
      <c r="C60">
        <f>VLOOKUP(A60,'Men Olympic'!$C$2:$M$550,11,FALSE)</f>
        <v>24</v>
      </c>
      <c r="D60" t="e">
        <f t="shared" si="0"/>
        <v>#N/A</v>
      </c>
    </row>
    <row r="61" spans="1:4" ht="15.5" x14ac:dyDescent="0.35">
      <c r="A61" s="9" t="s">
        <v>709</v>
      </c>
      <c r="B61" t="e">
        <f>VLOOKUP(A61,'Men DL'!$C$2:$G$47,5,FALSE)</f>
        <v>#N/A</v>
      </c>
      <c r="C61">
        <f>VLOOKUP(A61,'Men Olympic'!$C$2:$M$550,11,FALSE)</f>
        <v>25</v>
      </c>
      <c r="D61" t="e">
        <f t="shared" si="0"/>
        <v>#N/A</v>
      </c>
    </row>
    <row r="62" spans="1:4" ht="15.5" x14ac:dyDescent="0.35">
      <c r="A62" s="9" t="s">
        <v>708</v>
      </c>
      <c r="B62" t="e">
        <f>VLOOKUP(A62,'Men DL'!$C$2:$G$47,5,FALSE)</f>
        <v>#N/A</v>
      </c>
      <c r="C62">
        <f>VLOOKUP(A62,'Men Olympic'!$C$2:$M$550,11,FALSE)</f>
        <v>27</v>
      </c>
      <c r="D62" t="e">
        <f t="shared" si="0"/>
        <v>#N/A</v>
      </c>
    </row>
    <row r="63" spans="1:4" ht="15.5" x14ac:dyDescent="0.35">
      <c r="A63" s="9" t="s">
        <v>707</v>
      </c>
      <c r="B63" t="e">
        <f>VLOOKUP(A63,'Men DL'!$C$2:$G$47,5,FALSE)</f>
        <v>#N/A</v>
      </c>
      <c r="C63">
        <f>VLOOKUP(A63,'Men Olympic'!$C$2:$M$550,11,FALSE)</f>
        <v>28</v>
      </c>
      <c r="D63" t="e">
        <f t="shared" si="0"/>
        <v>#N/A</v>
      </c>
    </row>
    <row r="64" spans="1:4" ht="15.5" x14ac:dyDescent="0.35">
      <c r="A64" s="9" t="s">
        <v>706</v>
      </c>
      <c r="B64" t="e">
        <f>VLOOKUP(A64,'Men DL'!$C$2:$G$47,5,FALSE)</f>
        <v>#N/A</v>
      </c>
      <c r="C64">
        <f>VLOOKUP(A64,'Men Olympic'!$C$2:$M$550,11,FALSE)</f>
        <v>29</v>
      </c>
      <c r="D64" t="e">
        <f t="shared" si="0"/>
        <v>#N/A</v>
      </c>
    </row>
    <row r="65" spans="1:4" ht="15.5" x14ac:dyDescent="0.35">
      <c r="A65" s="9" t="s">
        <v>705</v>
      </c>
      <c r="B65" t="e">
        <f>VLOOKUP(A65,'Men DL'!$C$2:$G$47,5,FALSE)</f>
        <v>#N/A</v>
      </c>
      <c r="C65">
        <f>VLOOKUP(A65,'Men Olympic'!$C$2:$M$550,11,FALSE)</f>
        <v>30</v>
      </c>
      <c r="D65" t="e">
        <f t="shared" si="0"/>
        <v>#N/A</v>
      </c>
    </row>
    <row r="66" spans="1:4" ht="15.5" x14ac:dyDescent="0.35">
      <c r="A66" s="9" t="s">
        <v>704</v>
      </c>
      <c r="B66" t="e">
        <f>VLOOKUP(A66,'Men DL'!$C$2:$G$47,5,FALSE)</f>
        <v>#N/A</v>
      </c>
      <c r="C66">
        <f>VLOOKUP(A66,'Men Olympic'!$C$2:$M$550,11,FALSE)</f>
        <v>31</v>
      </c>
      <c r="D66" t="e">
        <f t="shared" ref="D66:D129" si="2">B66+C66</f>
        <v>#N/A</v>
      </c>
    </row>
    <row r="67" spans="1:4" ht="15.5" x14ac:dyDescent="0.35">
      <c r="A67" s="9" t="s">
        <v>703</v>
      </c>
      <c r="B67" t="e">
        <f>VLOOKUP(A67,'Men DL'!$C$2:$G$47,5,FALSE)</f>
        <v>#N/A</v>
      </c>
      <c r="C67">
        <f>VLOOKUP(A67,'Men Olympic'!$C$2:$M$550,11,FALSE)</f>
        <v>33</v>
      </c>
      <c r="D67" t="e">
        <f t="shared" si="2"/>
        <v>#N/A</v>
      </c>
    </row>
    <row r="68" spans="1:4" ht="15.5" x14ac:dyDescent="0.35">
      <c r="A68" s="9" t="s">
        <v>702</v>
      </c>
      <c r="B68" t="e">
        <f>VLOOKUP(A68,'Men DL'!$C$2:$G$47,5,FALSE)</f>
        <v>#N/A</v>
      </c>
      <c r="C68">
        <f>VLOOKUP(A68,'Men Olympic'!$C$2:$M$550,11,FALSE)</f>
        <v>34</v>
      </c>
      <c r="D68" t="e">
        <f t="shared" si="2"/>
        <v>#N/A</v>
      </c>
    </row>
    <row r="69" spans="1:4" ht="15.5" x14ac:dyDescent="0.35">
      <c r="A69" s="9" t="s">
        <v>701</v>
      </c>
      <c r="B69" t="e">
        <f>VLOOKUP(A69,'Men DL'!$C$2:$G$47,5,FALSE)</f>
        <v>#N/A</v>
      </c>
      <c r="C69">
        <f>VLOOKUP(A69,'Men Olympic'!$C$2:$M$550,11,FALSE)</f>
        <v>35</v>
      </c>
      <c r="D69" t="e">
        <f t="shared" si="2"/>
        <v>#N/A</v>
      </c>
    </row>
    <row r="70" spans="1:4" ht="15.5" x14ac:dyDescent="0.35">
      <c r="A70" s="9" t="s">
        <v>700</v>
      </c>
      <c r="B70" t="e">
        <f>VLOOKUP(A70,'Men DL'!$C$2:$G$47,5,FALSE)</f>
        <v>#N/A</v>
      </c>
      <c r="C70">
        <f>VLOOKUP(A70,'Men Olympic'!$C$2:$M$550,11,FALSE)</f>
        <v>36</v>
      </c>
      <c r="D70" t="e">
        <f t="shared" si="2"/>
        <v>#N/A</v>
      </c>
    </row>
    <row r="71" spans="1:4" ht="15.5" x14ac:dyDescent="0.35">
      <c r="A71" s="9" t="s">
        <v>699</v>
      </c>
      <c r="B71" t="e">
        <f>VLOOKUP(A71,'Men DL'!$C$2:$G$47,5,FALSE)</f>
        <v>#N/A</v>
      </c>
      <c r="C71">
        <f>VLOOKUP(A71,'Men Olympic'!$C$2:$M$550,11,FALSE)</f>
        <v>38</v>
      </c>
      <c r="D71" t="e">
        <f t="shared" si="2"/>
        <v>#N/A</v>
      </c>
    </row>
    <row r="72" spans="1:4" ht="15.5" x14ac:dyDescent="0.35">
      <c r="A72" s="9" t="s">
        <v>698</v>
      </c>
      <c r="B72" t="e">
        <f>VLOOKUP(A72,'Men DL'!$C$2:$G$47,5,FALSE)</f>
        <v>#N/A</v>
      </c>
      <c r="C72">
        <f>VLOOKUP(A72,'Men Olympic'!$C$2:$M$550,11,FALSE)</f>
        <v>40</v>
      </c>
      <c r="D72" t="e">
        <f t="shared" si="2"/>
        <v>#N/A</v>
      </c>
    </row>
    <row r="73" spans="1:4" ht="15.5" x14ac:dyDescent="0.35">
      <c r="A73" s="9" t="s">
        <v>697</v>
      </c>
      <c r="B73" t="e">
        <f>VLOOKUP(A73,'Men DL'!$C$2:$G$47,5,FALSE)</f>
        <v>#N/A</v>
      </c>
      <c r="C73">
        <f>VLOOKUP(A73,'Men Olympic'!$C$2:$M$550,11,FALSE)</f>
        <v>41</v>
      </c>
      <c r="D73" t="e">
        <f t="shared" si="2"/>
        <v>#N/A</v>
      </c>
    </row>
    <row r="74" spans="1:4" ht="15.5" x14ac:dyDescent="0.35">
      <c r="A74" s="9" t="s">
        <v>696</v>
      </c>
      <c r="B74" t="e">
        <f>VLOOKUP(A74,'Men DL'!$C$2:$G$47,5,FALSE)</f>
        <v>#N/A</v>
      </c>
      <c r="C74">
        <f>VLOOKUP(A74,'Men Olympic'!$C$2:$M$550,11,FALSE)</f>
        <v>45</v>
      </c>
      <c r="D74" t="e">
        <f t="shared" si="2"/>
        <v>#N/A</v>
      </c>
    </row>
    <row r="75" spans="1:4" ht="15.5" x14ac:dyDescent="0.35">
      <c r="A75" s="9" t="s">
        <v>695</v>
      </c>
      <c r="B75" t="e">
        <f>VLOOKUP(A75,'Men DL'!$C$2:$G$47,5,FALSE)</f>
        <v>#N/A</v>
      </c>
      <c r="C75">
        <f>VLOOKUP(A75,'Men Olympic'!$C$2:$M$550,11,FALSE)</f>
        <v>49</v>
      </c>
      <c r="D75" t="e">
        <f t="shared" si="2"/>
        <v>#N/A</v>
      </c>
    </row>
    <row r="76" spans="1:4" ht="15.5" x14ac:dyDescent="0.35">
      <c r="A76" s="9" t="s">
        <v>694</v>
      </c>
      <c r="B76" t="e">
        <f>VLOOKUP(A76,'Men DL'!$C$2:$G$47,5,FALSE)</f>
        <v>#N/A</v>
      </c>
      <c r="C76">
        <f>VLOOKUP(A76,'Men Olympic'!$C$2:$M$550,11,FALSE)</f>
        <v>50</v>
      </c>
      <c r="D76" t="e">
        <f t="shared" si="2"/>
        <v>#N/A</v>
      </c>
    </row>
    <row r="77" spans="1:4" ht="15.5" x14ac:dyDescent="0.35">
      <c r="A77" s="9" t="s">
        <v>693</v>
      </c>
      <c r="B77" t="e">
        <f>VLOOKUP(A77,'Men DL'!$C$2:$G$47,5,FALSE)</f>
        <v>#N/A</v>
      </c>
      <c r="C77">
        <f>VLOOKUP(A77,'Men Olympic'!$C$2:$M$550,11,FALSE)</f>
        <v>52</v>
      </c>
      <c r="D77" t="e">
        <f t="shared" si="2"/>
        <v>#N/A</v>
      </c>
    </row>
    <row r="78" spans="1:4" ht="15.5" x14ac:dyDescent="0.35">
      <c r="A78" s="9" t="s">
        <v>692</v>
      </c>
      <c r="B78" t="e">
        <f>VLOOKUP(A78,'Men DL'!$C$2:$G$47,5,FALSE)</f>
        <v>#N/A</v>
      </c>
      <c r="C78">
        <f>VLOOKUP(A78,'Men Olympic'!$C$2:$M$550,11,FALSE)</f>
        <v>53</v>
      </c>
      <c r="D78" t="e">
        <f t="shared" si="2"/>
        <v>#N/A</v>
      </c>
    </row>
    <row r="79" spans="1:4" ht="15.5" x14ac:dyDescent="0.35">
      <c r="A79" s="9" t="s">
        <v>691</v>
      </c>
      <c r="B79" t="e">
        <f>VLOOKUP(A79,'Men DL'!$C$2:$G$47,5,FALSE)</f>
        <v>#N/A</v>
      </c>
      <c r="C79">
        <f>VLOOKUP(A79,'Men Olympic'!$C$2:$M$550,11,FALSE)</f>
        <v>54</v>
      </c>
      <c r="D79" t="e">
        <f t="shared" si="2"/>
        <v>#N/A</v>
      </c>
    </row>
    <row r="80" spans="1:4" ht="15.5" x14ac:dyDescent="0.35">
      <c r="A80" s="9" t="s">
        <v>690</v>
      </c>
      <c r="B80" t="e">
        <f>VLOOKUP(A80,'Men DL'!$C$2:$G$47,5,FALSE)</f>
        <v>#N/A</v>
      </c>
      <c r="C80">
        <f>VLOOKUP(A80,'Men Olympic'!$C$2:$M$550,11,FALSE)</f>
        <v>55</v>
      </c>
      <c r="D80" t="e">
        <f t="shared" si="2"/>
        <v>#N/A</v>
      </c>
    </row>
    <row r="81" spans="1:4" ht="15.5" x14ac:dyDescent="0.35">
      <c r="A81" s="9" t="s">
        <v>689</v>
      </c>
      <c r="B81" t="e">
        <f>VLOOKUP(A81,'Men DL'!$C$2:$G$47,5,FALSE)</f>
        <v>#N/A</v>
      </c>
      <c r="C81">
        <f>VLOOKUP(A81,'Men Olympic'!$C$2:$M$550,11,FALSE)</f>
        <v>57</v>
      </c>
      <c r="D81" t="e">
        <f t="shared" si="2"/>
        <v>#N/A</v>
      </c>
    </row>
    <row r="82" spans="1:4" ht="15.5" x14ac:dyDescent="0.35">
      <c r="A82" s="9" t="s">
        <v>688</v>
      </c>
      <c r="B82" t="e">
        <f>VLOOKUP(A82,'Men DL'!$C$2:$G$47,5,FALSE)</f>
        <v>#N/A</v>
      </c>
      <c r="C82">
        <f>VLOOKUP(A82,'Men Olympic'!$C$2:$M$550,11,FALSE)</f>
        <v>60</v>
      </c>
      <c r="D82" t="e">
        <f t="shared" si="2"/>
        <v>#N/A</v>
      </c>
    </row>
    <row r="83" spans="1:4" ht="15.5" x14ac:dyDescent="0.35">
      <c r="A83" s="9" t="s">
        <v>687</v>
      </c>
      <c r="B83" t="e">
        <f>VLOOKUP(A83,'Men DL'!$C$2:$G$47,5,FALSE)</f>
        <v>#N/A</v>
      </c>
      <c r="C83">
        <f>VLOOKUP(A83,'Men Olympic'!$C$2:$M$550,11,FALSE)</f>
        <v>62</v>
      </c>
      <c r="D83" t="e">
        <f t="shared" si="2"/>
        <v>#N/A</v>
      </c>
    </row>
    <row r="84" spans="1:4" ht="15.5" x14ac:dyDescent="0.35">
      <c r="A84" s="9" t="s">
        <v>686</v>
      </c>
      <c r="B84" t="e">
        <f>VLOOKUP(A84,'Men DL'!$C$2:$G$47,5,FALSE)</f>
        <v>#N/A</v>
      </c>
      <c r="C84">
        <f>VLOOKUP(A84,'Men Olympic'!$C$2:$M$550,11,FALSE)</f>
        <v>64</v>
      </c>
      <c r="D84" t="e">
        <f t="shared" si="2"/>
        <v>#N/A</v>
      </c>
    </row>
    <row r="85" spans="1:4" ht="15.5" x14ac:dyDescent="0.35">
      <c r="A85" s="9" t="s">
        <v>685</v>
      </c>
      <c r="B85" t="e">
        <f>VLOOKUP(A85,'Men DL'!$C$2:$G$47,5,FALSE)</f>
        <v>#N/A</v>
      </c>
      <c r="C85">
        <f>VLOOKUP(A85,'Men Olympic'!$C$2:$M$550,11,FALSE)</f>
        <v>66</v>
      </c>
      <c r="D85" t="e">
        <f t="shared" si="2"/>
        <v>#N/A</v>
      </c>
    </row>
    <row r="86" spans="1:4" ht="15.5" x14ac:dyDescent="0.35">
      <c r="A86" s="9" t="s">
        <v>684</v>
      </c>
      <c r="B86" t="e">
        <f>VLOOKUP(A86,'Men DL'!$C$2:$G$47,5,FALSE)</f>
        <v>#N/A</v>
      </c>
      <c r="C86">
        <f>VLOOKUP(A86,'Men Olympic'!$C$2:$M$550,11,FALSE)</f>
        <v>67</v>
      </c>
      <c r="D86" t="e">
        <f t="shared" si="2"/>
        <v>#N/A</v>
      </c>
    </row>
    <row r="87" spans="1:4" ht="15.5" x14ac:dyDescent="0.35">
      <c r="A87" s="9" t="s">
        <v>683</v>
      </c>
      <c r="B87" t="e">
        <f>VLOOKUP(A87,'Men DL'!$C$2:$G$47,5,FALSE)</f>
        <v>#N/A</v>
      </c>
      <c r="C87">
        <f>VLOOKUP(A87,'Men Olympic'!$C$2:$M$550,11,FALSE)</f>
        <v>68</v>
      </c>
      <c r="D87" t="e">
        <f t="shared" si="2"/>
        <v>#N/A</v>
      </c>
    </row>
    <row r="88" spans="1:4" ht="15.5" x14ac:dyDescent="0.35">
      <c r="A88" s="9" t="s">
        <v>682</v>
      </c>
      <c r="B88" t="e">
        <f>VLOOKUP(A88,'Men DL'!$C$2:$G$47,5,FALSE)</f>
        <v>#N/A</v>
      </c>
      <c r="C88">
        <f>VLOOKUP(A88,'Men Olympic'!$C$2:$M$550,11,FALSE)</f>
        <v>69</v>
      </c>
      <c r="D88" t="e">
        <f t="shared" si="2"/>
        <v>#N/A</v>
      </c>
    </row>
    <row r="89" spans="1:4" ht="15.5" x14ac:dyDescent="0.35">
      <c r="A89" s="9" t="s">
        <v>1100</v>
      </c>
      <c r="B89" t="e">
        <f>VLOOKUP(A89,'Men DL'!$C$2:$G$47,5,FALSE)</f>
        <v>#N/A</v>
      </c>
      <c r="C89">
        <f>VLOOKUP(A89,'Men Olympic'!$C$2:$M$550,11,FALSE)</f>
        <v>70</v>
      </c>
      <c r="D89" t="e">
        <f t="shared" si="2"/>
        <v>#N/A</v>
      </c>
    </row>
    <row r="90" spans="1:4" ht="15.5" x14ac:dyDescent="0.35">
      <c r="A90" s="9" t="s">
        <v>681</v>
      </c>
      <c r="B90" t="e">
        <f>VLOOKUP(A90,'Men DL'!$C$2:$G$47,5,FALSE)</f>
        <v>#N/A</v>
      </c>
      <c r="C90">
        <f>VLOOKUP(A90,'Men Olympic'!$C$2:$M$550,11,FALSE)</f>
        <v>72</v>
      </c>
      <c r="D90" t="e">
        <f t="shared" si="2"/>
        <v>#N/A</v>
      </c>
    </row>
    <row r="91" spans="1:4" ht="15.5" x14ac:dyDescent="0.35">
      <c r="A91" s="9" t="s">
        <v>680</v>
      </c>
      <c r="B91" t="e">
        <f>VLOOKUP(A91,'Men DL'!$C$2:$G$47,5,FALSE)</f>
        <v>#N/A</v>
      </c>
      <c r="C91">
        <f>VLOOKUP(A91,'Men Olympic'!$C$2:$M$550,11,FALSE)</f>
        <v>73</v>
      </c>
      <c r="D91" t="e">
        <f t="shared" si="2"/>
        <v>#N/A</v>
      </c>
    </row>
    <row r="92" spans="1:4" ht="15.5" x14ac:dyDescent="0.35">
      <c r="A92" s="9" t="s">
        <v>679</v>
      </c>
      <c r="B92" t="e">
        <f>VLOOKUP(A92,'Men DL'!$C$2:$G$47,5,FALSE)</f>
        <v>#N/A</v>
      </c>
      <c r="C92">
        <f>VLOOKUP(A92,'Men Olympic'!$C$2:$M$550,11,FALSE)</f>
        <v>74</v>
      </c>
      <c r="D92" t="e">
        <f t="shared" si="2"/>
        <v>#N/A</v>
      </c>
    </row>
    <row r="93" spans="1:4" ht="15.5" x14ac:dyDescent="0.35">
      <c r="A93" s="9" t="s">
        <v>678</v>
      </c>
      <c r="B93" t="e">
        <f>VLOOKUP(A93,'Men DL'!$C$2:$G$47,5,FALSE)</f>
        <v>#N/A</v>
      </c>
      <c r="C93">
        <f>VLOOKUP(A93,'Men Olympic'!$C$2:$M$550,11,FALSE)</f>
        <v>75</v>
      </c>
      <c r="D93" t="e">
        <f t="shared" si="2"/>
        <v>#N/A</v>
      </c>
    </row>
    <row r="94" spans="1:4" ht="15.5" x14ac:dyDescent="0.35">
      <c r="A94" s="9" t="s">
        <v>677</v>
      </c>
      <c r="B94" t="e">
        <f>VLOOKUP(A94,'Men DL'!$C$2:$G$47,5,FALSE)</f>
        <v>#N/A</v>
      </c>
      <c r="C94">
        <f>VLOOKUP(A94,'Men Olympic'!$C$2:$M$550,11,FALSE)</f>
        <v>76</v>
      </c>
      <c r="D94" t="e">
        <f t="shared" si="2"/>
        <v>#N/A</v>
      </c>
    </row>
    <row r="95" spans="1:4" ht="15.5" x14ac:dyDescent="0.35">
      <c r="A95" s="9" t="s">
        <v>676</v>
      </c>
      <c r="B95" t="e">
        <f>VLOOKUP(A95,'Men DL'!$C$2:$G$47,5,FALSE)</f>
        <v>#N/A</v>
      </c>
      <c r="C95">
        <f>VLOOKUP(A95,'Men Olympic'!$C$2:$M$550,11,FALSE)</f>
        <v>77</v>
      </c>
      <c r="D95" t="e">
        <f t="shared" si="2"/>
        <v>#N/A</v>
      </c>
    </row>
    <row r="96" spans="1:4" ht="15.5" x14ac:dyDescent="0.35">
      <c r="A96" s="9" t="s">
        <v>675</v>
      </c>
      <c r="B96" t="e">
        <f>VLOOKUP(A96,'Men DL'!$C$2:$G$47,5,FALSE)</f>
        <v>#N/A</v>
      </c>
      <c r="C96">
        <f>VLOOKUP(A96,'Men Olympic'!$C$2:$M$550,11,FALSE)</f>
        <v>78</v>
      </c>
      <c r="D96" t="e">
        <f t="shared" si="2"/>
        <v>#N/A</v>
      </c>
    </row>
    <row r="97" spans="1:4" ht="15.5" x14ac:dyDescent="0.35">
      <c r="A97" s="9" t="s">
        <v>674</v>
      </c>
      <c r="B97" t="e">
        <f>VLOOKUP(A97,'Men DL'!$C$2:$G$47,5,FALSE)</f>
        <v>#N/A</v>
      </c>
      <c r="C97">
        <f>VLOOKUP(A97,'Men Olympic'!$C$2:$M$550,11,FALSE)</f>
        <v>79</v>
      </c>
      <c r="D97" t="e">
        <f t="shared" si="2"/>
        <v>#N/A</v>
      </c>
    </row>
    <row r="98" spans="1:4" ht="15.5" x14ac:dyDescent="0.35">
      <c r="A98" s="9" t="s">
        <v>673</v>
      </c>
      <c r="B98" t="e">
        <f>VLOOKUP(A98,'Men DL'!$C$2:$G$47,5,FALSE)</f>
        <v>#N/A</v>
      </c>
      <c r="C98">
        <f>VLOOKUP(A98,'Men Olympic'!$C$2:$M$550,11,FALSE)</f>
        <v>80</v>
      </c>
      <c r="D98" t="e">
        <f t="shared" si="2"/>
        <v>#N/A</v>
      </c>
    </row>
    <row r="99" spans="1:4" ht="15.5" x14ac:dyDescent="0.35">
      <c r="A99" s="9" t="s">
        <v>672</v>
      </c>
      <c r="B99" t="e">
        <f>VLOOKUP(A99,'Men DL'!$C$2:$G$47,5,FALSE)</f>
        <v>#N/A</v>
      </c>
      <c r="C99">
        <f>VLOOKUP(A99,'Men Olympic'!$C$2:$M$550,11,FALSE)</f>
        <v>81</v>
      </c>
      <c r="D99" t="e">
        <f t="shared" si="2"/>
        <v>#N/A</v>
      </c>
    </row>
    <row r="100" spans="1:4" ht="15.5" x14ac:dyDescent="0.35">
      <c r="A100" s="9" t="s">
        <v>671</v>
      </c>
      <c r="B100" t="e">
        <f>VLOOKUP(A100,'Men DL'!$C$2:$G$47,5,FALSE)</f>
        <v>#N/A</v>
      </c>
      <c r="C100">
        <f>VLOOKUP(A100,'Men Olympic'!$C$2:$M$550,11,FALSE)</f>
        <v>82</v>
      </c>
      <c r="D100" t="e">
        <f t="shared" si="2"/>
        <v>#N/A</v>
      </c>
    </row>
    <row r="101" spans="1:4" ht="15.5" x14ac:dyDescent="0.35">
      <c r="A101" s="9" t="s">
        <v>670</v>
      </c>
      <c r="B101" t="e">
        <f>VLOOKUP(A101,'Men DL'!$C$2:$G$47,5,FALSE)</f>
        <v>#N/A</v>
      </c>
      <c r="C101">
        <f>VLOOKUP(A101,'Men Olympic'!$C$2:$M$550,11,FALSE)</f>
        <v>83</v>
      </c>
      <c r="D101" t="e">
        <f t="shared" si="2"/>
        <v>#N/A</v>
      </c>
    </row>
    <row r="102" spans="1:4" ht="15.5" x14ac:dyDescent="0.35">
      <c r="A102" s="9" t="s">
        <v>669</v>
      </c>
      <c r="B102" t="e">
        <f>VLOOKUP(A102,'Men DL'!$C$2:$G$47,5,FALSE)</f>
        <v>#N/A</v>
      </c>
      <c r="C102">
        <f>VLOOKUP(A102,'Men Olympic'!$C$2:$M$550,11,FALSE)</f>
        <v>84</v>
      </c>
      <c r="D102" t="e">
        <f t="shared" si="2"/>
        <v>#N/A</v>
      </c>
    </row>
    <row r="103" spans="1:4" ht="15.5" x14ac:dyDescent="0.35">
      <c r="A103" s="9" t="s">
        <v>668</v>
      </c>
      <c r="B103" t="e">
        <f>VLOOKUP(A103,'Men DL'!$C$2:$G$47,5,FALSE)</f>
        <v>#N/A</v>
      </c>
      <c r="C103">
        <f>VLOOKUP(A103,'Men Olympic'!$C$2:$M$550,11,FALSE)</f>
        <v>87</v>
      </c>
      <c r="D103" t="e">
        <f t="shared" si="2"/>
        <v>#N/A</v>
      </c>
    </row>
    <row r="104" spans="1:4" ht="15.5" x14ac:dyDescent="0.35">
      <c r="A104" s="9" t="s">
        <v>667</v>
      </c>
      <c r="B104" t="e">
        <f>VLOOKUP(A104,'Men DL'!$C$2:$G$47,5,FALSE)</f>
        <v>#N/A</v>
      </c>
      <c r="C104">
        <f>VLOOKUP(A104,'Men Olympic'!$C$2:$M$550,11,FALSE)</f>
        <v>88</v>
      </c>
      <c r="D104" t="e">
        <f t="shared" si="2"/>
        <v>#N/A</v>
      </c>
    </row>
    <row r="105" spans="1:4" ht="15.5" x14ac:dyDescent="0.35">
      <c r="A105" s="9" t="s">
        <v>666</v>
      </c>
      <c r="B105" t="e">
        <f>VLOOKUP(A105,'Men DL'!$C$2:$G$47,5,FALSE)</f>
        <v>#N/A</v>
      </c>
      <c r="C105">
        <f>VLOOKUP(A105,'Men Olympic'!$C$2:$M$550,11,FALSE)</f>
        <v>90</v>
      </c>
      <c r="D105" t="e">
        <f t="shared" si="2"/>
        <v>#N/A</v>
      </c>
    </row>
    <row r="106" spans="1:4" ht="15.5" x14ac:dyDescent="0.35">
      <c r="A106" s="9" t="s">
        <v>665</v>
      </c>
      <c r="B106" t="e">
        <f>VLOOKUP(A106,'Men DL'!$C$2:$G$47,5,FALSE)</f>
        <v>#N/A</v>
      </c>
      <c r="C106">
        <f>VLOOKUP(A106,'Men Olympic'!$C$2:$M$550,11,FALSE)</f>
        <v>91</v>
      </c>
      <c r="D106" t="e">
        <f t="shared" si="2"/>
        <v>#N/A</v>
      </c>
    </row>
    <row r="107" spans="1:4" ht="15.5" x14ac:dyDescent="0.35">
      <c r="A107" s="9" t="s">
        <v>664</v>
      </c>
      <c r="B107" t="e">
        <f>VLOOKUP(A107,'Men DL'!$C$2:$G$47,5,FALSE)</f>
        <v>#N/A</v>
      </c>
      <c r="C107">
        <f>VLOOKUP(A107,'Men Olympic'!$C$2:$M$550,11,FALSE)</f>
        <v>92</v>
      </c>
      <c r="D107" t="e">
        <f t="shared" si="2"/>
        <v>#N/A</v>
      </c>
    </row>
    <row r="108" spans="1:4" ht="15.5" x14ac:dyDescent="0.35">
      <c r="A108" s="9" t="s">
        <v>663</v>
      </c>
      <c r="B108" t="e">
        <f>VLOOKUP(A108,'Men DL'!$C$2:$G$47,5,FALSE)</f>
        <v>#N/A</v>
      </c>
      <c r="C108">
        <f>VLOOKUP(A108,'Men Olympic'!$C$2:$M$550,11,FALSE)</f>
        <v>93</v>
      </c>
      <c r="D108" t="e">
        <f t="shared" si="2"/>
        <v>#N/A</v>
      </c>
    </row>
    <row r="109" spans="1:4" ht="15.5" x14ac:dyDescent="0.35">
      <c r="A109" s="9" t="s">
        <v>662</v>
      </c>
      <c r="B109" t="e">
        <f>VLOOKUP(A109,'Men DL'!$C$2:$G$47,5,FALSE)</f>
        <v>#N/A</v>
      </c>
      <c r="C109">
        <f>VLOOKUP(A109,'Men Olympic'!$C$2:$M$550,11,FALSE)</f>
        <v>94</v>
      </c>
      <c r="D109" t="e">
        <f t="shared" si="2"/>
        <v>#N/A</v>
      </c>
    </row>
    <row r="110" spans="1:4" ht="15.5" x14ac:dyDescent="0.35">
      <c r="A110" s="9" t="s">
        <v>661</v>
      </c>
      <c r="B110" t="e">
        <f>VLOOKUP(A110,'Men DL'!$C$2:$G$47,5,FALSE)</f>
        <v>#N/A</v>
      </c>
      <c r="C110">
        <f>VLOOKUP(A110,'Men Olympic'!$C$2:$M$550,11,FALSE)</f>
        <v>95</v>
      </c>
      <c r="D110" t="e">
        <f t="shared" si="2"/>
        <v>#N/A</v>
      </c>
    </row>
    <row r="111" spans="1:4" ht="15.5" x14ac:dyDescent="0.35">
      <c r="A111" s="9" t="s">
        <v>660</v>
      </c>
      <c r="B111" t="e">
        <f>VLOOKUP(A111,'Men DL'!$C$2:$G$47,5,FALSE)</f>
        <v>#N/A</v>
      </c>
      <c r="C111">
        <f>VLOOKUP(A111,'Men Olympic'!$C$2:$M$550,11,FALSE)</f>
        <v>97</v>
      </c>
      <c r="D111" t="e">
        <f t="shared" si="2"/>
        <v>#N/A</v>
      </c>
    </row>
    <row r="112" spans="1:4" ht="15.5" x14ac:dyDescent="0.35">
      <c r="A112" s="9" t="s">
        <v>659</v>
      </c>
      <c r="B112" t="e">
        <f>VLOOKUP(A112,'Men DL'!$C$2:$G$47,5,FALSE)</f>
        <v>#N/A</v>
      </c>
      <c r="C112">
        <f>VLOOKUP(A112,'Men Olympic'!$C$2:$M$550,11,FALSE)</f>
        <v>98</v>
      </c>
      <c r="D112" t="e">
        <f t="shared" si="2"/>
        <v>#N/A</v>
      </c>
    </row>
    <row r="113" spans="1:4" ht="15.5" x14ac:dyDescent="0.35">
      <c r="A113" s="9" t="s">
        <v>658</v>
      </c>
      <c r="B113" t="e">
        <f>VLOOKUP(A113,'Men DL'!$C$2:$G$47,5,FALSE)</f>
        <v>#N/A</v>
      </c>
      <c r="C113">
        <f>VLOOKUP(A113,'Men Olympic'!$C$2:$M$550,11,FALSE)</f>
        <v>100</v>
      </c>
      <c r="D113" t="e">
        <f t="shared" si="2"/>
        <v>#N/A</v>
      </c>
    </row>
    <row r="114" spans="1:4" ht="15.5" x14ac:dyDescent="0.35">
      <c r="A114" s="9" t="s">
        <v>657</v>
      </c>
      <c r="B114" t="e">
        <f>VLOOKUP(A114,'Men DL'!$C$2:$G$47,5,FALSE)</f>
        <v>#N/A</v>
      </c>
      <c r="C114">
        <f>VLOOKUP(A114,'Men Olympic'!$C$2:$M$550,11,FALSE)</f>
        <v>101</v>
      </c>
      <c r="D114" t="e">
        <f t="shared" si="2"/>
        <v>#N/A</v>
      </c>
    </row>
    <row r="115" spans="1:4" ht="15.5" x14ac:dyDescent="0.35">
      <c r="A115" s="9" t="s">
        <v>656</v>
      </c>
      <c r="B115" t="e">
        <f>VLOOKUP(A115,'Men DL'!$C$2:$G$47,5,FALSE)</f>
        <v>#N/A</v>
      </c>
      <c r="C115">
        <f>VLOOKUP(A115,'Men Olympic'!$C$2:$M$550,11,FALSE)</f>
        <v>102</v>
      </c>
      <c r="D115" t="e">
        <f t="shared" si="2"/>
        <v>#N/A</v>
      </c>
    </row>
    <row r="116" spans="1:4" ht="15.5" x14ac:dyDescent="0.35">
      <c r="A116" s="9" t="s">
        <v>655</v>
      </c>
      <c r="B116" t="e">
        <f>VLOOKUP(A116,'Men DL'!$C$2:$G$47,5,FALSE)</f>
        <v>#N/A</v>
      </c>
      <c r="C116">
        <f>VLOOKUP(A116,'Men Olympic'!$C$2:$M$550,11,FALSE)</f>
        <v>103</v>
      </c>
      <c r="D116" t="e">
        <f t="shared" si="2"/>
        <v>#N/A</v>
      </c>
    </row>
    <row r="117" spans="1:4" ht="15.5" x14ac:dyDescent="0.35">
      <c r="A117" s="9" t="s">
        <v>654</v>
      </c>
      <c r="B117" t="e">
        <f>VLOOKUP(A117,'Men DL'!$C$2:$G$47,5,FALSE)</f>
        <v>#N/A</v>
      </c>
      <c r="C117">
        <f>VLOOKUP(A117,'Men Olympic'!$C$2:$M$550,11,FALSE)</f>
        <v>104</v>
      </c>
      <c r="D117" t="e">
        <f t="shared" si="2"/>
        <v>#N/A</v>
      </c>
    </row>
    <row r="118" spans="1:4" ht="15.5" x14ac:dyDescent="0.35">
      <c r="A118" s="9" t="s">
        <v>653</v>
      </c>
      <c r="B118" t="e">
        <f>VLOOKUP(A118,'Men DL'!$C$2:$G$47,5,FALSE)</f>
        <v>#N/A</v>
      </c>
      <c r="C118">
        <f>VLOOKUP(A118,'Men Olympic'!$C$2:$M$550,11,FALSE)</f>
        <v>105</v>
      </c>
      <c r="D118" t="e">
        <f t="shared" si="2"/>
        <v>#N/A</v>
      </c>
    </row>
    <row r="119" spans="1:4" ht="15.5" x14ac:dyDescent="0.35">
      <c r="A119" s="9" t="s">
        <v>652</v>
      </c>
      <c r="B119" t="e">
        <f>VLOOKUP(A119,'Men DL'!$C$2:$G$47,5,FALSE)</f>
        <v>#N/A</v>
      </c>
      <c r="C119">
        <f>VLOOKUP(A119,'Men Olympic'!$C$2:$M$550,11,FALSE)</f>
        <v>106</v>
      </c>
      <c r="D119" t="e">
        <f t="shared" si="2"/>
        <v>#N/A</v>
      </c>
    </row>
    <row r="120" spans="1:4" ht="15.5" x14ac:dyDescent="0.35">
      <c r="A120" s="9" t="s">
        <v>651</v>
      </c>
      <c r="B120" t="e">
        <f>VLOOKUP(A120,'Men DL'!$C$2:$G$47,5,FALSE)</f>
        <v>#N/A</v>
      </c>
      <c r="C120">
        <f>VLOOKUP(A120,'Men Olympic'!$C$2:$M$550,11,FALSE)</f>
        <v>107</v>
      </c>
      <c r="D120" t="e">
        <f t="shared" si="2"/>
        <v>#N/A</v>
      </c>
    </row>
    <row r="121" spans="1:4" ht="15.5" x14ac:dyDescent="0.35">
      <c r="A121" s="9" t="s">
        <v>650</v>
      </c>
      <c r="B121" t="e">
        <f>VLOOKUP(A121,'Men DL'!$C$2:$G$47,5,FALSE)</f>
        <v>#N/A</v>
      </c>
      <c r="C121">
        <f>VLOOKUP(A121,'Men Olympic'!$C$2:$M$550,11,FALSE)</f>
        <v>108</v>
      </c>
      <c r="D121" t="e">
        <f t="shared" si="2"/>
        <v>#N/A</v>
      </c>
    </row>
    <row r="122" spans="1:4" ht="15.5" x14ac:dyDescent="0.35">
      <c r="A122" s="9" t="s">
        <v>649</v>
      </c>
      <c r="B122" t="e">
        <f>VLOOKUP(A122,'Men DL'!$C$2:$G$47,5,FALSE)</f>
        <v>#N/A</v>
      </c>
      <c r="C122">
        <f>VLOOKUP(A122,'Men Olympic'!$C$2:$M$550,11,FALSE)</f>
        <v>109</v>
      </c>
      <c r="D122" t="e">
        <f t="shared" si="2"/>
        <v>#N/A</v>
      </c>
    </row>
    <row r="123" spans="1:4" ht="15.5" x14ac:dyDescent="0.35">
      <c r="A123" s="9" t="s">
        <v>648</v>
      </c>
      <c r="B123" t="e">
        <f>VLOOKUP(A123,'Men DL'!$C$2:$G$47,5,FALSE)</f>
        <v>#N/A</v>
      </c>
      <c r="C123">
        <f>VLOOKUP(A123,'Men Olympic'!$C$2:$M$550,11,FALSE)</f>
        <v>110</v>
      </c>
      <c r="D123" t="e">
        <f t="shared" si="2"/>
        <v>#N/A</v>
      </c>
    </row>
    <row r="124" spans="1:4" ht="15.5" x14ac:dyDescent="0.35">
      <c r="A124" s="9" t="s">
        <v>647</v>
      </c>
      <c r="B124" t="e">
        <f>VLOOKUP(A124,'Men DL'!$C$2:$G$47,5,FALSE)</f>
        <v>#N/A</v>
      </c>
      <c r="C124">
        <f>VLOOKUP(A124,'Men Olympic'!$C$2:$M$550,11,FALSE)</f>
        <v>111</v>
      </c>
      <c r="D124" t="e">
        <f t="shared" si="2"/>
        <v>#N/A</v>
      </c>
    </row>
    <row r="125" spans="1:4" ht="15.5" x14ac:dyDescent="0.35">
      <c r="A125" s="9" t="s">
        <v>646</v>
      </c>
      <c r="B125" t="e">
        <f>VLOOKUP(A125,'Men DL'!$C$2:$G$47,5,FALSE)</f>
        <v>#N/A</v>
      </c>
      <c r="C125">
        <f>VLOOKUP(A125,'Men Olympic'!$C$2:$M$550,11,FALSE)</f>
        <v>112</v>
      </c>
      <c r="D125" t="e">
        <f t="shared" si="2"/>
        <v>#N/A</v>
      </c>
    </row>
    <row r="126" spans="1:4" ht="15.5" x14ac:dyDescent="0.35">
      <c r="A126" s="9" t="s">
        <v>645</v>
      </c>
      <c r="B126" t="e">
        <f>VLOOKUP(A126,'Men DL'!$C$2:$G$47,5,FALSE)</f>
        <v>#N/A</v>
      </c>
      <c r="C126">
        <f>VLOOKUP(A126,'Men Olympic'!$C$2:$M$550,11,FALSE)</f>
        <v>114</v>
      </c>
      <c r="D126" t="e">
        <f t="shared" si="2"/>
        <v>#N/A</v>
      </c>
    </row>
    <row r="127" spans="1:4" ht="15.5" x14ac:dyDescent="0.35">
      <c r="A127" s="9" t="s">
        <v>644</v>
      </c>
      <c r="B127" t="e">
        <f>VLOOKUP(A127,'Men DL'!$C$2:$G$47,5,FALSE)</f>
        <v>#N/A</v>
      </c>
      <c r="C127">
        <f>VLOOKUP(A127,'Men Olympic'!$C$2:$M$550,11,FALSE)</f>
        <v>115</v>
      </c>
      <c r="D127" t="e">
        <f t="shared" si="2"/>
        <v>#N/A</v>
      </c>
    </row>
    <row r="128" spans="1:4" ht="15.5" x14ac:dyDescent="0.35">
      <c r="A128" s="9" t="s">
        <v>643</v>
      </c>
      <c r="B128" t="e">
        <f>VLOOKUP(A128,'Men DL'!$C$2:$G$47,5,FALSE)</f>
        <v>#N/A</v>
      </c>
      <c r="C128">
        <f>VLOOKUP(A128,'Men Olympic'!$C$2:$M$550,11,FALSE)</f>
        <v>118</v>
      </c>
      <c r="D128" t="e">
        <f t="shared" si="2"/>
        <v>#N/A</v>
      </c>
    </row>
    <row r="129" spans="1:4" ht="15.5" x14ac:dyDescent="0.35">
      <c r="A129" s="9" t="s">
        <v>642</v>
      </c>
      <c r="B129" t="e">
        <f>VLOOKUP(A129,'Men DL'!$C$2:$G$47,5,FALSE)</f>
        <v>#N/A</v>
      </c>
      <c r="C129">
        <f>VLOOKUP(A129,'Men Olympic'!$C$2:$M$550,11,FALSE)</f>
        <v>119</v>
      </c>
      <c r="D129" t="e">
        <f t="shared" si="2"/>
        <v>#N/A</v>
      </c>
    </row>
    <row r="130" spans="1:4" ht="15.5" x14ac:dyDescent="0.35">
      <c r="A130" s="9" t="s">
        <v>641</v>
      </c>
      <c r="B130" t="e">
        <f>VLOOKUP(A130,'Men DL'!$C$2:$G$47,5,FALSE)</f>
        <v>#N/A</v>
      </c>
      <c r="C130">
        <f>VLOOKUP(A130,'Men Olympic'!$C$2:$M$550,11,FALSE)</f>
        <v>121</v>
      </c>
      <c r="D130" t="e">
        <f t="shared" ref="D130:D193" si="3">B130+C130</f>
        <v>#N/A</v>
      </c>
    </row>
    <row r="131" spans="1:4" ht="15.5" x14ac:dyDescent="0.35">
      <c r="A131" s="9" t="s">
        <v>640</v>
      </c>
      <c r="B131" t="e">
        <f>VLOOKUP(A131,'Men DL'!$C$2:$G$47,5,FALSE)</f>
        <v>#N/A</v>
      </c>
      <c r="C131">
        <f>VLOOKUP(A131,'Men Olympic'!$C$2:$M$550,11,FALSE)</f>
        <v>122</v>
      </c>
      <c r="D131" t="e">
        <f t="shared" si="3"/>
        <v>#N/A</v>
      </c>
    </row>
    <row r="132" spans="1:4" ht="15.5" x14ac:dyDescent="0.35">
      <c r="A132" s="9" t="s">
        <v>639</v>
      </c>
      <c r="B132" t="e">
        <f>VLOOKUP(A132,'Men DL'!$C$2:$G$47,5,FALSE)</f>
        <v>#N/A</v>
      </c>
      <c r="C132">
        <f>VLOOKUP(A132,'Men Olympic'!$C$2:$M$550,11,FALSE)</f>
        <v>123</v>
      </c>
      <c r="D132" t="e">
        <f t="shared" si="3"/>
        <v>#N/A</v>
      </c>
    </row>
    <row r="133" spans="1:4" ht="15.5" x14ac:dyDescent="0.35">
      <c r="A133" s="9" t="s">
        <v>638</v>
      </c>
      <c r="B133" t="e">
        <f>VLOOKUP(A133,'Men DL'!$C$2:$G$47,5,FALSE)</f>
        <v>#N/A</v>
      </c>
      <c r="C133">
        <f>VLOOKUP(A133,'Men Olympic'!$C$2:$M$550,11,FALSE)</f>
        <v>126</v>
      </c>
      <c r="D133" t="e">
        <f t="shared" si="3"/>
        <v>#N/A</v>
      </c>
    </row>
    <row r="134" spans="1:4" ht="15.5" x14ac:dyDescent="0.35">
      <c r="A134" s="9" t="s">
        <v>637</v>
      </c>
      <c r="B134" t="e">
        <f>VLOOKUP(A134,'Men DL'!$C$2:$G$47,5,FALSE)</f>
        <v>#N/A</v>
      </c>
      <c r="C134">
        <f>VLOOKUP(A134,'Men Olympic'!$C$2:$M$550,11,FALSE)</f>
        <v>127</v>
      </c>
      <c r="D134" t="e">
        <f t="shared" si="3"/>
        <v>#N/A</v>
      </c>
    </row>
    <row r="135" spans="1:4" ht="15.5" x14ac:dyDescent="0.35">
      <c r="A135" s="9" t="s">
        <v>636</v>
      </c>
      <c r="B135" t="e">
        <f>VLOOKUP(A135,'Men DL'!$C$2:$G$47,5,FALSE)</f>
        <v>#N/A</v>
      </c>
      <c r="C135">
        <f>VLOOKUP(A135,'Men Olympic'!$C$2:$M$550,11,FALSE)</f>
        <v>128</v>
      </c>
      <c r="D135" t="e">
        <f t="shared" si="3"/>
        <v>#N/A</v>
      </c>
    </row>
    <row r="136" spans="1:4" ht="15.5" x14ac:dyDescent="0.35">
      <c r="A136" s="9" t="s">
        <v>635</v>
      </c>
      <c r="B136" t="e">
        <f>VLOOKUP(A136,'Men DL'!$C$2:$G$47,5,FALSE)</f>
        <v>#N/A</v>
      </c>
      <c r="C136">
        <f>VLOOKUP(A136,'Men Olympic'!$C$2:$M$550,11,FALSE)</f>
        <v>129</v>
      </c>
      <c r="D136" t="e">
        <f t="shared" si="3"/>
        <v>#N/A</v>
      </c>
    </row>
    <row r="137" spans="1:4" ht="15.5" x14ac:dyDescent="0.35">
      <c r="A137" s="9" t="s">
        <v>634</v>
      </c>
      <c r="B137" t="e">
        <f>VLOOKUP(A137,'Men DL'!$C$2:$G$47,5,FALSE)</f>
        <v>#N/A</v>
      </c>
      <c r="C137">
        <f>VLOOKUP(A137,'Men Olympic'!$C$2:$M$550,11,FALSE)</f>
        <v>130</v>
      </c>
      <c r="D137" t="e">
        <f t="shared" si="3"/>
        <v>#N/A</v>
      </c>
    </row>
    <row r="138" spans="1:4" ht="15.5" x14ac:dyDescent="0.35">
      <c r="A138" s="9" t="s">
        <v>633</v>
      </c>
      <c r="B138" t="e">
        <f>VLOOKUP(A138,'Men DL'!$C$2:$G$47,5,FALSE)</f>
        <v>#N/A</v>
      </c>
      <c r="C138">
        <f>VLOOKUP(A138,'Men Olympic'!$C$2:$M$550,11,FALSE)</f>
        <v>131</v>
      </c>
      <c r="D138" t="e">
        <f t="shared" si="3"/>
        <v>#N/A</v>
      </c>
    </row>
    <row r="139" spans="1:4" ht="15.5" x14ac:dyDescent="0.35">
      <c r="A139" s="9" t="s">
        <v>632</v>
      </c>
      <c r="B139" t="e">
        <f>VLOOKUP(A139,'Men DL'!$C$2:$G$47,5,FALSE)</f>
        <v>#N/A</v>
      </c>
      <c r="C139">
        <f>VLOOKUP(A139,'Men Olympic'!$C$2:$M$550,11,FALSE)</f>
        <v>132</v>
      </c>
      <c r="D139" t="e">
        <f t="shared" si="3"/>
        <v>#N/A</v>
      </c>
    </row>
    <row r="140" spans="1:4" ht="15.5" x14ac:dyDescent="0.35">
      <c r="A140" s="9" t="s">
        <v>631</v>
      </c>
      <c r="B140" t="e">
        <f>VLOOKUP(A140,'Men DL'!$C$2:$G$47,5,FALSE)</f>
        <v>#N/A</v>
      </c>
      <c r="C140">
        <f>VLOOKUP(A140,'Men Olympic'!$C$2:$M$550,11,FALSE)</f>
        <v>133</v>
      </c>
      <c r="D140" t="e">
        <f t="shared" si="3"/>
        <v>#N/A</v>
      </c>
    </row>
    <row r="141" spans="1:4" ht="15.5" x14ac:dyDescent="0.35">
      <c r="A141" s="9" t="s">
        <v>630</v>
      </c>
      <c r="B141" t="e">
        <f>VLOOKUP(A141,'Men DL'!$C$2:$G$47,5,FALSE)</f>
        <v>#N/A</v>
      </c>
      <c r="C141">
        <f>VLOOKUP(A141,'Men Olympic'!$C$2:$M$550,11,FALSE)</f>
        <v>135</v>
      </c>
      <c r="D141" t="e">
        <f t="shared" si="3"/>
        <v>#N/A</v>
      </c>
    </row>
    <row r="142" spans="1:4" ht="15.5" x14ac:dyDescent="0.35">
      <c r="A142" s="9" t="s">
        <v>629</v>
      </c>
      <c r="B142" t="e">
        <f>VLOOKUP(A142,'Men DL'!$C$2:$G$47,5,FALSE)</f>
        <v>#N/A</v>
      </c>
      <c r="C142">
        <f>VLOOKUP(A142,'Men Olympic'!$C$2:$M$550,11,FALSE)</f>
        <v>136</v>
      </c>
      <c r="D142" t="e">
        <f t="shared" si="3"/>
        <v>#N/A</v>
      </c>
    </row>
    <row r="143" spans="1:4" ht="15.5" x14ac:dyDescent="0.35">
      <c r="A143" s="9" t="s">
        <v>628</v>
      </c>
      <c r="B143" t="e">
        <f>VLOOKUP(A143,'Men DL'!$C$2:$G$47,5,FALSE)</f>
        <v>#N/A</v>
      </c>
      <c r="C143">
        <f>VLOOKUP(A143,'Men Olympic'!$C$2:$M$550,11,FALSE)</f>
        <v>137</v>
      </c>
      <c r="D143" t="e">
        <f t="shared" si="3"/>
        <v>#N/A</v>
      </c>
    </row>
    <row r="144" spans="1:4" ht="15.5" x14ac:dyDescent="0.35">
      <c r="A144" s="9" t="s">
        <v>627</v>
      </c>
      <c r="B144" t="e">
        <f>VLOOKUP(A144,'Men DL'!$C$2:$G$47,5,FALSE)</f>
        <v>#N/A</v>
      </c>
      <c r="C144">
        <f>VLOOKUP(A144,'Men Olympic'!$C$2:$M$550,11,FALSE)</f>
        <v>138</v>
      </c>
      <c r="D144" t="e">
        <f t="shared" si="3"/>
        <v>#N/A</v>
      </c>
    </row>
    <row r="145" spans="1:4" ht="15.5" x14ac:dyDescent="0.35">
      <c r="A145" s="9" t="s">
        <v>626</v>
      </c>
      <c r="B145" t="e">
        <f>VLOOKUP(A145,'Men DL'!$C$2:$G$47,5,FALSE)</f>
        <v>#N/A</v>
      </c>
      <c r="C145">
        <f>VLOOKUP(A145,'Men Olympic'!$C$2:$M$550,11,FALSE)</f>
        <v>139</v>
      </c>
      <c r="D145" t="e">
        <f t="shared" si="3"/>
        <v>#N/A</v>
      </c>
    </row>
    <row r="146" spans="1:4" ht="15.5" x14ac:dyDescent="0.35">
      <c r="A146" s="9" t="s">
        <v>625</v>
      </c>
      <c r="B146" t="e">
        <f>VLOOKUP(A146,'Men DL'!$C$2:$G$47,5,FALSE)</f>
        <v>#N/A</v>
      </c>
      <c r="C146">
        <f>VLOOKUP(A146,'Men Olympic'!$C$2:$M$550,11,FALSE)</f>
        <v>140</v>
      </c>
      <c r="D146" t="e">
        <f t="shared" si="3"/>
        <v>#N/A</v>
      </c>
    </row>
    <row r="147" spans="1:4" ht="15.5" x14ac:dyDescent="0.35">
      <c r="A147" s="9" t="s">
        <v>624</v>
      </c>
      <c r="B147" t="e">
        <f>VLOOKUP(A147,'Men DL'!$C$2:$G$47,5,FALSE)</f>
        <v>#N/A</v>
      </c>
      <c r="C147">
        <f>VLOOKUP(A147,'Men Olympic'!$C$2:$M$550,11,FALSE)</f>
        <v>141</v>
      </c>
      <c r="D147" t="e">
        <f t="shared" si="3"/>
        <v>#N/A</v>
      </c>
    </row>
    <row r="148" spans="1:4" ht="15.5" x14ac:dyDescent="0.35">
      <c r="A148" s="9" t="s">
        <v>623</v>
      </c>
      <c r="B148" t="e">
        <f>VLOOKUP(A148,'Men DL'!$C$2:$G$47,5,FALSE)</f>
        <v>#N/A</v>
      </c>
      <c r="C148">
        <f>VLOOKUP(A148,'Men Olympic'!$C$2:$M$550,11,FALSE)</f>
        <v>142</v>
      </c>
      <c r="D148" t="e">
        <f t="shared" si="3"/>
        <v>#N/A</v>
      </c>
    </row>
    <row r="149" spans="1:4" ht="15.5" x14ac:dyDescent="0.35">
      <c r="A149" s="9" t="s">
        <v>622</v>
      </c>
      <c r="B149" t="e">
        <f>VLOOKUP(A149,'Men DL'!$C$2:$G$47,5,FALSE)</f>
        <v>#N/A</v>
      </c>
      <c r="C149">
        <f>VLOOKUP(A149,'Men Olympic'!$C$2:$M$550,11,FALSE)</f>
        <v>143</v>
      </c>
      <c r="D149" t="e">
        <f t="shared" si="3"/>
        <v>#N/A</v>
      </c>
    </row>
    <row r="150" spans="1:4" ht="15.5" x14ac:dyDescent="0.35">
      <c r="A150" s="9" t="s">
        <v>621</v>
      </c>
      <c r="B150" t="e">
        <f>VLOOKUP(A150,'Men DL'!$C$2:$G$47,5,FALSE)</f>
        <v>#N/A</v>
      </c>
      <c r="C150">
        <f>VLOOKUP(A150,'Men Olympic'!$C$2:$M$550,11,FALSE)</f>
        <v>144</v>
      </c>
      <c r="D150" t="e">
        <f t="shared" si="3"/>
        <v>#N/A</v>
      </c>
    </row>
    <row r="151" spans="1:4" ht="15.5" x14ac:dyDescent="0.35">
      <c r="A151" s="9" t="s">
        <v>620</v>
      </c>
      <c r="B151" t="e">
        <f>VLOOKUP(A151,'Men DL'!$C$2:$G$47,5,FALSE)</f>
        <v>#N/A</v>
      </c>
      <c r="C151">
        <f>VLOOKUP(A151,'Men Olympic'!$C$2:$M$550,11,FALSE)</f>
        <v>145</v>
      </c>
      <c r="D151" t="e">
        <f t="shared" si="3"/>
        <v>#N/A</v>
      </c>
    </row>
    <row r="152" spans="1:4" ht="15.5" x14ac:dyDescent="0.35">
      <c r="A152" s="9" t="s">
        <v>619</v>
      </c>
      <c r="B152" t="e">
        <f>VLOOKUP(A152,'Men DL'!$C$2:$G$47,5,FALSE)</f>
        <v>#N/A</v>
      </c>
      <c r="C152">
        <f>VLOOKUP(A152,'Men Olympic'!$C$2:$M$550,11,FALSE)</f>
        <v>147</v>
      </c>
      <c r="D152" t="e">
        <f t="shared" si="3"/>
        <v>#N/A</v>
      </c>
    </row>
    <row r="153" spans="1:4" ht="15.5" x14ac:dyDescent="0.35">
      <c r="A153" s="9" t="s">
        <v>618</v>
      </c>
      <c r="B153" t="e">
        <f>VLOOKUP(A153,'Men DL'!$C$2:$G$47,5,FALSE)</f>
        <v>#N/A</v>
      </c>
      <c r="C153">
        <f>VLOOKUP(A153,'Men Olympic'!$C$2:$M$550,11,FALSE)</f>
        <v>148</v>
      </c>
      <c r="D153" t="e">
        <f t="shared" si="3"/>
        <v>#N/A</v>
      </c>
    </row>
    <row r="154" spans="1:4" ht="15.5" x14ac:dyDescent="0.35">
      <c r="A154" s="9" t="s">
        <v>617</v>
      </c>
      <c r="B154" t="e">
        <f>VLOOKUP(A154,'Men DL'!$C$2:$G$47,5,FALSE)</f>
        <v>#N/A</v>
      </c>
      <c r="C154">
        <f>VLOOKUP(A154,'Men Olympic'!$C$2:$M$550,11,FALSE)</f>
        <v>150</v>
      </c>
      <c r="D154" t="e">
        <f t="shared" si="3"/>
        <v>#N/A</v>
      </c>
    </row>
    <row r="155" spans="1:4" ht="15.5" x14ac:dyDescent="0.35">
      <c r="A155" s="9" t="s">
        <v>616</v>
      </c>
      <c r="B155" t="e">
        <f>VLOOKUP(A155,'Men DL'!$C$2:$G$47,5,FALSE)</f>
        <v>#N/A</v>
      </c>
      <c r="C155">
        <f>VLOOKUP(A155,'Men Olympic'!$C$2:$M$550,11,FALSE)</f>
        <v>151</v>
      </c>
      <c r="D155" t="e">
        <f t="shared" si="3"/>
        <v>#N/A</v>
      </c>
    </row>
    <row r="156" spans="1:4" ht="15.5" x14ac:dyDescent="0.35">
      <c r="A156" s="9" t="s">
        <v>615</v>
      </c>
      <c r="B156" t="e">
        <f>VLOOKUP(A156,'Men DL'!$C$2:$G$47,5,FALSE)</f>
        <v>#N/A</v>
      </c>
      <c r="C156">
        <f>VLOOKUP(A156,'Men Olympic'!$C$2:$M$550,11,FALSE)</f>
        <v>152</v>
      </c>
      <c r="D156" t="e">
        <f t="shared" si="3"/>
        <v>#N/A</v>
      </c>
    </row>
    <row r="157" spans="1:4" ht="15.5" x14ac:dyDescent="0.35">
      <c r="A157" s="9" t="s">
        <v>614</v>
      </c>
      <c r="B157" t="e">
        <f>VLOOKUP(A157,'Men DL'!$C$2:$G$47,5,FALSE)</f>
        <v>#N/A</v>
      </c>
      <c r="C157">
        <f>VLOOKUP(A157,'Men Olympic'!$C$2:$M$550,11,FALSE)</f>
        <v>153</v>
      </c>
      <c r="D157" t="e">
        <f t="shared" si="3"/>
        <v>#N/A</v>
      </c>
    </row>
    <row r="158" spans="1:4" ht="15.5" x14ac:dyDescent="0.35">
      <c r="A158" s="9" t="s">
        <v>613</v>
      </c>
      <c r="B158" t="e">
        <f>VLOOKUP(A158,'Men DL'!$C$2:$G$47,5,FALSE)</f>
        <v>#N/A</v>
      </c>
      <c r="C158">
        <f>VLOOKUP(A158,'Men Olympic'!$C$2:$M$550,11,FALSE)</f>
        <v>156</v>
      </c>
      <c r="D158" t="e">
        <f t="shared" si="3"/>
        <v>#N/A</v>
      </c>
    </row>
    <row r="159" spans="1:4" ht="15.5" x14ac:dyDescent="0.35">
      <c r="A159" s="9" t="s">
        <v>612</v>
      </c>
      <c r="B159" t="e">
        <f>VLOOKUP(A159,'Men DL'!$C$2:$G$47,5,FALSE)</f>
        <v>#N/A</v>
      </c>
      <c r="C159">
        <f>VLOOKUP(A159,'Men Olympic'!$C$2:$M$550,11,FALSE)</f>
        <v>157</v>
      </c>
      <c r="D159" t="e">
        <f t="shared" si="3"/>
        <v>#N/A</v>
      </c>
    </row>
    <row r="160" spans="1:4" ht="15.5" x14ac:dyDescent="0.35">
      <c r="A160" s="9" t="s">
        <v>611</v>
      </c>
      <c r="B160" t="e">
        <f>VLOOKUP(A160,'Men DL'!$C$2:$G$47,5,FALSE)</f>
        <v>#N/A</v>
      </c>
      <c r="C160">
        <f>VLOOKUP(A160,'Men Olympic'!$C$2:$M$550,11,FALSE)</f>
        <v>158</v>
      </c>
      <c r="D160" t="e">
        <f t="shared" si="3"/>
        <v>#N/A</v>
      </c>
    </row>
    <row r="161" spans="1:4" ht="15.5" x14ac:dyDescent="0.35">
      <c r="A161" s="9" t="s">
        <v>610</v>
      </c>
      <c r="B161" t="e">
        <f>VLOOKUP(A161,'Men DL'!$C$2:$G$47,5,FALSE)</f>
        <v>#N/A</v>
      </c>
      <c r="C161">
        <f>VLOOKUP(A161,'Men Olympic'!$C$2:$M$550,11,FALSE)</f>
        <v>159</v>
      </c>
      <c r="D161" t="e">
        <f t="shared" si="3"/>
        <v>#N/A</v>
      </c>
    </row>
    <row r="162" spans="1:4" ht="15.5" x14ac:dyDescent="0.35">
      <c r="A162" s="9" t="s">
        <v>609</v>
      </c>
      <c r="B162" t="e">
        <f>VLOOKUP(A162,'Men DL'!$C$2:$G$47,5,FALSE)</f>
        <v>#N/A</v>
      </c>
      <c r="C162">
        <f>VLOOKUP(A162,'Men Olympic'!$C$2:$M$550,11,FALSE)</f>
        <v>160</v>
      </c>
      <c r="D162" t="e">
        <f t="shared" si="3"/>
        <v>#N/A</v>
      </c>
    </row>
    <row r="163" spans="1:4" ht="15.5" x14ac:dyDescent="0.35">
      <c r="A163" s="9" t="s">
        <v>608</v>
      </c>
      <c r="B163" t="e">
        <f>VLOOKUP(A163,'Men DL'!$C$2:$G$47,5,FALSE)</f>
        <v>#N/A</v>
      </c>
      <c r="C163">
        <f>VLOOKUP(A163,'Men Olympic'!$C$2:$M$550,11,FALSE)</f>
        <v>161</v>
      </c>
      <c r="D163" t="e">
        <f t="shared" si="3"/>
        <v>#N/A</v>
      </c>
    </row>
    <row r="164" spans="1:4" ht="15.5" x14ac:dyDescent="0.35">
      <c r="A164" s="9" t="s">
        <v>607</v>
      </c>
      <c r="B164" t="e">
        <f>VLOOKUP(A164,'Men DL'!$C$2:$G$47,5,FALSE)</f>
        <v>#N/A</v>
      </c>
      <c r="C164">
        <f>VLOOKUP(A164,'Men Olympic'!$C$2:$M$550,11,FALSE)</f>
        <v>162</v>
      </c>
      <c r="D164" t="e">
        <f t="shared" si="3"/>
        <v>#N/A</v>
      </c>
    </row>
    <row r="165" spans="1:4" ht="15.5" x14ac:dyDescent="0.35">
      <c r="A165" s="9" t="s">
        <v>606</v>
      </c>
      <c r="B165" t="e">
        <f>VLOOKUP(A165,'Men DL'!$C$2:$G$47,5,FALSE)</f>
        <v>#N/A</v>
      </c>
      <c r="C165">
        <f>VLOOKUP(A165,'Men Olympic'!$C$2:$M$550,11,FALSE)</f>
        <v>163</v>
      </c>
      <c r="D165" t="e">
        <f t="shared" si="3"/>
        <v>#N/A</v>
      </c>
    </row>
    <row r="166" spans="1:4" ht="15.5" x14ac:dyDescent="0.35">
      <c r="A166" s="9" t="s">
        <v>605</v>
      </c>
      <c r="B166" t="e">
        <f>VLOOKUP(A166,'Men DL'!$C$2:$G$47,5,FALSE)</f>
        <v>#N/A</v>
      </c>
      <c r="C166">
        <f>VLOOKUP(A166,'Men Olympic'!$C$2:$M$550,11,FALSE)</f>
        <v>165</v>
      </c>
      <c r="D166" t="e">
        <f t="shared" si="3"/>
        <v>#N/A</v>
      </c>
    </row>
    <row r="167" spans="1:4" ht="15.5" x14ac:dyDescent="0.35">
      <c r="A167" s="9" t="s">
        <v>604</v>
      </c>
      <c r="B167" t="e">
        <f>VLOOKUP(A167,'Men DL'!$C$2:$G$47,5,FALSE)</f>
        <v>#N/A</v>
      </c>
      <c r="C167">
        <f>VLOOKUP(A167,'Men Olympic'!$C$2:$M$550,11,FALSE)</f>
        <v>166</v>
      </c>
      <c r="D167" t="e">
        <f t="shared" si="3"/>
        <v>#N/A</v>
      </c>
    </row>
    <row r="168" spans="1:4" ht="15.5" x14ac:dyDescent="0.35">
      <c r="A168" s="9" t="s">
        <v>603</v>
      </c>
      <c r="B168" t="e">
        <f>VLOOKUP(A168,'Men DL'!$C$2:$G$47,5,FALSE)</f>
        <v>#N/A</v>
      </c>
      <c r="C168">
        <f>VLOOKUP(A168,'Men Olympic'!$C$2:$M$550,11,FALSE)</f>
        <v>167</v>
      </c>
      <c r="D168" t="e">
        <f t="shared" si="3"/>
        <v>#N/A</v>
      </c>
    </row>
    <row r="169" spans="1:4" ht="15.5" x14ac:dyDescent="0.35">
      <c r="A169" s="9" t="s">
        <v>602</v>
      </c>
      <c r="B169" t="e">
        <f>VLOOKUP(A169,'Men DL'!$C$2:$G$47,5,FALSE)</f>
        <v>#N/A</v>
      </c>
      <c r="C169">
        <f>VLOOKUP(A169,'Men Olympic'!$C$2:$M$550,11,FALSE)</f>
        <v>168</v>
      </c>
      <c r="D169" t="e">
        <f t="shared" si="3"/>
        <v>#N/A</v>
      </c>
    </row>
    <row r="170" spans="1:4" ht="15.5" x14ac:dyDescent="0.35">
      <c r="A170" s="9" t="s">
        <v>601</v>
      </c>
      <c r="B170" t="e">
        <f>VLOOKUP(A170,'Men DL'!$C$2:$G$47,5,FALSE)</f>
        <v>#N/A</v>
      </c>
      <c r="C170">
        <f>VLOOKUP(A170,'Men Olympic'!$C$2:$M$550,11,FALSE)</f>
        <v>169</v>
      </c>
      <c r="D170" t="e">
        <f t="shared" si="3"/>
        <v>#N/A</v>
      </c>
    </row>
    <row r="171" spans="1:4" ht="15.5" x14ac:dyDescent="0.35">
      <c r="A171" s="9" t="s">
        <v>600</v>
      </c>
      <c r="B171" t="e">
        <f>VLOOKUP(A171,'Men DL'!$C$2:$G$47,5,FALSE)</f>
        <v>#N/A</v>
      </c>
      <c r="C171">
        <f>VLOOKUP(A171,'Men Olympic'!$C$2:$M$550,11,FALSE)</f>
        <v>170</v>
      </c>
      <c r="D171" t="e">
        <f t="shared" si="3"/>
        <v>#N/A</v>
      </c>
    </row>
    <row r="172" spans="1:4" ht="15.5" x14ac:dyDescent="0.35">
      <c r="A172" s="9" t="s">
        <v>599</v>
      </c>
      <c r="B172" t="e">
        <f>VLOOKUP(A172,'Men DL'!$C$2:$G$47,5,FALSE)</f>
        <v>#N/A</v>
      </c>
      <c r="C172">
        <f>VLOOKUP(A172,'Men Olympic'!$C$2:$M$550,11,FALSE)</f>
        <v>171</v>
      </c>
      <c r="D172" t="e">
        <f t="shared" si="3"/>
        <v>#N/A</v>
      </c>
    </row>
    <row r="173" spans="1:4" ht="15.5" x14ac:dyDescent="0.35">
      <c r="A173" s="9" t="s">
        <v>598</v>
      </c>
      <c r="B173" t="e">
        <f>VLOOKUP(A173,'Men DL'!$C$2:$G$47,5,FALSE)</f>
        <v>#N/A</v>
      </c>
      <c r="C173">
        <f>VLOOKUP(A173,'Men Olympic'!$C$2:$M$550,11,FALSE)</f>
        <v>172</v>
      </c>
      <c r="D173" t="e">
        <f t="shared" si="3"/>
        <v>#N/A</v>
      </c>
    </row>
    <row r="174" spans="1:4" ht="15.5" x14ac:dyDescent="0.35">
      <c r="A174" s="9" t="s">
        <v>597</v>
      </c>
      <c r="B174" t="e">
        <f>VLOOKUP(A174,'Men DL'!$C$2:$G$47,5,FALSE)</f>
        <v>#N/A</v>
      </c>
      <c r="C174">
        <f>VLOOKUP(A174,'Men Olympic'!$C$2:$M$550,11,FALSE)</f>
        <v>173</v>
      </c>
      <c r="D174" t="e">
        <f t="shared" si="3"/>
        <v>#N/A</v>
      </c>
    </row>
    <row r="175" spans="1:4" ht="15.5" x14ac:dyDescent="0.35">
      <c r="A175" s="9" t="s">
        <v>596</v>
      </c>
      <c r="B175" t="e">
        <f>VLOOKUP(A175,'Men DL'!$C$2:$G$47,5,FALSE)</f>
        <v>#N/A</v>
      </c>
      <c r="C175">
        <f>VLOOKUP(A175,'Men Olympic'!$C$2:$M$550,11,FALSE)</f>
        <v>174</v>
      </c>
      <c r="D175" t="e">
        <f t="shared" si="3"/>
        <v>#N/A</v>
      </c>
    </row>
    <row r="176" spans="1:4" ht="15.5" x14ac:dyDescent="0.35">
      <c r="A176" s="9" t="s">
        <v>595</v>
      </c>
      <c r="B176" t="e">
        <f>VLOOKUP(A176,'Men DL'!$C$2:$G$47,5,FALSE)</f>
        <v>#N/A</v>
      </c>
      <c r="C176">
        <f>VLOOKUP(A176,'Men Olympic'!$C$2:$M$550,11,FALSE)</f>
        <v>175</v>
      </c>
      <c r="D176" t="e">
        <f t="shared" si="3"/>
        <v>#N/A</v>
      </c>
    </row>
    <row r="177" spans="1:4" ht="15.5" x14ac:dyDescent="0.35">
      <c r="A177" s="9" t="s">
        <v>594</v>
      </c>
      <c r="B177" t="e">
        <f>VLOOKUP(A177,'Men DL'!$C$2:$G$47,5,FALSE)</f>
        <v>#N/A</v>
      </c>
      <c r="C177">
        <f>VLOOKUP(A177,'Men Olympic'!$C$2:$M$550,11,FALSE)</f>
        <v>176</v>
      </c>
      <c r="D177" t="e">
        <f t="shared" si="3"/>
        <v>#N/A</v>
      </c>
    </row>
    <row r="178" spans="1:4" ht="15.5" x14ac:dyDescent="0.35">
      <c r="A178" s="9" t="s">
        <v>593</v>
      </c>
      <c r="B178" t="e">
        <f>VLOOKUP(A178,'Men DL'!$C$2:$G$47,5,FALSE)</f>
        <v>#N/A</v>
      </c>
      <c r="C178">
        <f>VLOOKUP(A178,'Men Olympic'!$C$2:$M$550,11,FALSE)</f>
        <v>177</v>
      </c>
      <c r="D178" t="e">
        <f t="shared" si="3"/>
        <v>#N/A</v>
      </c>
    </row>
    <row r="179" spans="1:4" ht="15.5" x14ac:dyDescent="0.35">
      <c r="A179" s="9" t="s">
        <v>592</v>
      </c>
      <c r="B179" t="e">
        <f>VLOOKUP(A179,'Men DL'!$C$2:$G$47,5,FALSE)</f>
        <v>#N/A</v>
      </c>
      <c r="C179">
        <f>VLOOKUP(A179,'Men Olympic'!$C$2:$M$550,11,FALSE)</f>
        <v>178</v>
      </c>
      <c r="D179" t="e">
        <f t="shared" si="3"/>
        <v>#N/A</v>
      </c>
    </row>
    <row r="180" spans="1:4" ht="15.5" x14ac:dyDescent="0.35">
      <c r="A180" s="9" t="s">
        <v>591</v>
      </c>
      <c r="B180" t="e">
        <f>VLOOKUP(A180,'Men DL'!$C$2:$G$47,5,FALSE)</f>
        <v>#N/A</v>
      </c>
      <c r="C180">
        <f>VLOOKUP(A180,'Men Olympic'!$C$2:$M$550,11,FALSE)</f>
        <v>179</v>
      </c>
      <c r="D180" t="e">
        <f t="shared" si="3"/>
        <v>#N/A</v>
      </c>
    </row>
    <row r="181" spans="1:4" ht="15.5" x14ac:dyDescent="0.35">
      <c r="A181" s="9" t="s">
        <v>590</v>
      </c>
      <c r="B181" t="e">
        <f>VLOOKUP(A181,'Men DL'!$C$2:$G$47,5,FALSE)</f>
        <v>#N/A</v>
      </c>
      <c r="C181">
        <f>VLOOKUP(A181,'Men Olympic'!$C$2:$M$550,11,FALSE)</f>
        <v>180</v>
      </c>
      <c r="D181" t="e">
        <f t="shared" si="3"/>
        <v>#N/A</v>
      </c>
    </row>
    <row r="182" spans="1:4" ht="15.5" x14ac:dyDescent="0.35">
      <c r="A182" s="9" t="s">
        <v>589</v>
      </c>
      <c r="B182" t="e">
        <f>VLOOKUP(A182,'Men DL'!$C$2:$G$47,5,FALSE)</f>
        <v>#N/A</v>
      </c>
      <c r="C182">
        <f>VLOOKUP(A182,'Men Olympic'!$C$2:$M$550,11,FALSE)</f>
        <v>181</v>
      </c>
      <c r="D182" t="e">
        <f t="shared" si="3"/>
        <v>#N/A</v>
      </c>
    </row>
    <row r="183" spans="1:4" ht="15.5" x14ac:dyDescent="0.35">
      <c r="A183" s="9" t="s">
        <v>588</v>
      </c>
      <c r="B183" t="e">
        <f>VLOOKUP(A183,'Men DL'!$C$2:$G$47,5,FALSE)</f>
        <v>#N/A</v>
      </c>
      <c r="C183">
        <f>VLOOKUP(A183,'Men Olympic'!$C$2:$M$550,11,FALSE)</f>
        <v>182</v>
      </c>
      <c r="D183" t="e">
        <f t="shared" si="3"/>
        <v>#N/A</v>
      </c>
    </row>
    <row r="184" spans="1:4" ht="15.5" x14ac:dyDescent="0.35">
      <c r="A184" s="9" t="s">
        <v>587</v>
      </c>
      <c r="B184" t="e">
        <f>VLOOKUP(A184,'Men DL'!$C$2:$G$47,5,FALSE)</f>
        <v>#N/A</v>
      </c>
      <c r="C184">
        <f>VLOOKUP(A184,'Men Olympic'!$C$2:$M$550,11,FALSE)</f>
        <v>183</v>
      </c>
      <c r="D184" t="e">
        <f t="shared" si="3"/>
        <v>#N/A</v>
      </c>
    </row>
    <row r="185" spans="1:4" ht="15.5" x14ac:dyDescent="0.35">
      <c r="A185" s="9" t="s">
        <v>586</v>
      </c>
      <c r="B185" t="e">
        <f>VLOOKUP(A185,'Men DL'!$C$2:$G$47,5,FALSE)</f>
        <v>#N/A</v>
      </c>
      <c r="C185">
        <f>VLOOKUP(A185,'Men Olympic'!$C$2:$M$550,11,FALSE)</f>
        <v>184</v>
      </c>
      <c r="D185" t="e">
        <f t="shared" si="3"/>
        <v>#N/A</v>
      </c>
    </row>
    <row r="186" spans="1:4" ht="15.5" x14ac:dyDescent="0.35">
      <c r="A186" s="9" t="s">
        <v>585</v>
      </c>
      <c r="B186" t="e">
        <f>VLOOKUP(A186,'Men DL'!$C$2:$G$47,5,FALSE)</f>
        <v>#N/A</v>
      </c>
      <c r="C186">
        <f>VLOOKUP(A186,'Men Olympic'!$C$2:$M$550,11,FALSE)</f>
        <v>185</v>
      </c>
      <c r="D186" t="e">
        <f t="shared" si="3"/>
        <v>#N/A</v>
      </c>
    </row>
    <row r="187" spans="1:4" ht="15.5" x14ac:dyDescent="0.35">
      <c r="A187" s="9" t="s">
        <v>584</v>
      </c>
      <c r="B187" t="e">
        <f>VLOOKUP(A187,'Men DL'!$C$2:$G$47,5,FALSE)</f>
        <v>#N/A</v>
      </c>
      <c r="C187">
        <f>VLOOKUP(A187,'Men Olympic'!$C$2:$M$550,11,FALSE)</f>
        <v>186</v>
      </c>
      <c r="D187" t="e">
        <f t="shared" si="3"/>
        <v>#N/A</v>
      </c>
    </row>
    <row r="188" spans="1:4" ht="15.5" x14ac:dyDescent="0.35">
      <c r="A188" s="9" t="s">
        <v>583</v>
      </c>
      <c r="B188" t="e">
        <f>VLOOKUP(A188,'Men DL'!$C$2:$G$47,5,FALSE)</f>
        <v>#N/A</v>
      </c>
      <c r="C188">
        <f>VLOOKUP(A188,'Men Olympic'!$C$2:$M$550,11,FALSE)</f>
        <v>187</v>
      </c>
      <c r="D188" t="e">
        <f t="shared" si="3"/>
        <v>#N/A</v>
      </c>
    </row>
    <row r="189" spans="1:4" ht="15.5" x14ac:dyDescent="0.35">
      <c r="A189" s="9" t="s">
        <v>582</v>
      </c>
      <c r="B189" t="e">
        <f>VLOOKUP(A189,'Men DL'!$C$2:$G$47,5,FALSE)</f>
        <v>#N/A</v>
      </c>
      <c r="C189">
        <f>VLOOKUP(A189,'Men Olympic'!$C$2:$M$550,11,FALSE)</f>
        <v>188</v>
      </c>
      <c r="D189" t="e">
        <f t="shared" si="3"/>
        <v>#N/A</v>
      </c>
    </row>
    <row r="190" spans="1:4" ht="15.5" x14ac:dyDescent="0.35">
      <c r="A190" s="9" t="s">
        <v>581</v>
      </c>
      <c r="B190" t="e">
        <f>VLOOKUP(A190,'Men DL'!$C$2:$G$47,5,FALSE)</f>
        <v>#N/A</v>
      </c>
      <c r="C190">
        <f>VLOOKUP(A190,'Men Olympic'!$C$2:$M$550,11,FALSE)</f>
        <v>189</v>
      </c>
      <c r="D190" t="e">
        <f t="shared" si="3"/>
        <v>#N/A</v>
      </c>
    </row>
    <row r="191" spans="1:4" ht="15.5" x14ac:dyDescent="0.35">
      <c r="A191" s="9" t="s">
        <v>580</v>
      </c>
      <c r="B191" t="e">
        <f>VLOOKUP(A191,'Men DL'!$C$2:$G$47,5,FALSE)</f>
        <v>#N/A</v>
      </c>
      <c r="C191">
        <f>VLOOKUP(A191,'Men Olympic'!$C$2:$M$550,11,FALSE)</f>
        <v>190</v>
      </c>
      <c r="D191" t="e">
        <f t="shared" si="3"/>
        <v>#N/A</v>
      </c>
    </row>
    <row r="192" spans="1:4" ht="15.5" x14ac:dyDescent="0.35">
      <c r="A192" s="9" t="s">
        <v>579</v>
      </c>
      <c r="B192" t="e">
        <f>VLOOKUP(A192,'Men DL'!$C$2:$G$47,5,FALSE)</f>
        <v>#N/A</v>
      </c>
      <c r="C192">
        <f>VLOOKUP(A192,'Men Olympic'!$C$2:$M$550,11,FALSE)</f>
        <v>191</v>
      </c>
      <c r="D192" t="e">
        <f t="shared" si="3"/>
        <v>#N/A</v>
      </c>
    </row>
    <row r="193" spans="1:4" ht="15.5" x14ac:dyDescent="0.35">
      <c r="A193" s="9" t="s">
        <v>578</v>
      </c>
      <c r="B193" t="e">
        <f>VLOOKUP(A193,'Men DL'!$C$2:$G$47,5,FALSE)</f>
        <v>#N/A</v>
      </c>
      <c r="C193">
        <f>VLOOKUP(A193,'Men Olympic'!$C$2:$M$550,11,FALSE)</f>
        <v>192</v>
      </c>
      <c r="D193" t="e">
        <f t="shared" si="3"/>
        <v>#N/A</v>
      </c>
    </row>
    <row r="194" spans="1:4" ht="15.5" x14ac:dyDescent="0.35">
      <c r="A194" s="9" t="s">
        <v>577</v>
      </c>
      <c r="B194" t="e">
        <f>VLOOKUP(A194,'Men DL'!$C$2:$G$47,5,FALSE)</f>
        <v>#N/A</v>
      </c>
      <c r="C194">
        <f>VLOOKUP(A194,'Men Olympic'!$C$2:$M$550,11,FALSE)</f>
        <v>193</v>
      </c>
      <c r="D194" t="e">
        <f t="shared" ref="D194:D257" si="4">B194+C194</f>
        <v>#N/A</v>
      </c>
    </row>
    <row r="195" spans="1:4" ht="15.5" x14ac:dyDescent="0.35">
      <c r="A195" s="9" t="s">
        <v>576</v>
      </c>
      <c r="B195" t="e">
        <f>VLOOKUP(A195,'Men DL'!$C$2:$G$47,5,FALSE)</f>
        <v>#N/A</v>
      </c>
      <c r="C195">
        <f>VLOOKUP(A195,'Men Olympic'!$C$2:$M$550,11,FALSE)</f>
        <v>194</v>
      </c>
      <c r="D195" t="e">
        <f t="shared" si="4"/>
        <v>#N/A</v>
      </c>
    </row>
    <row r="196" spans="1:4" ht="15.5" x14ac:dyDescent="0.35">
      <c r="A196" s="9" t="s">
        <v>575</v>
      </c>
      <c r="B196" t="e">
        <f>VLOOKUP(A196,'Men DL'!$C$2:$G$47,5,FALSE)</f>
        <v>#N/A</v>
      </c>
      <c r="C196">
        <f>VLOOKUP(A196,'Men Olympic'!$C$2:$M$550,11,FALSE)</f>
        <v>195</v>
      </c>
      <c r="D196" t="e">
        <f t="shared" si="4"/>
        <v>#N/A</v>
      </c>
    </row>
    <row r="197" spans="1:4" ht="15.5" x14ac:dyDescent="0.35">
      <c r="A197" s="9" t="s">
        <v>574</v>
      </c>
      <c r="B197" t="e">
        <f>VLOOKUP(A197,'Men DL'!$C$2:$G$47,5,FALSE)</f>
        <v>#N/A</v>
      </c>
      <c r="C197">
        <f>VLOOKUP(A197,'Men Olympic'!$C$2:$M$550,11,FALSE)</f>
        <v>196</v>
      </c>
      <c r="D197" t="e">
        <f t="shared" si="4"/>
        <v>#N/A</v>
      </c>
    </row>
    <row r="198" spans="1:4" ht="15.5" x14ac:dyDescent="0.35">
      <c r="A198" s="9" t="s">
        <v>573</v>
      </c>
      <c r="B198" t="e">
        <f>VLOOKUP(A198,'Men DL'!$C$2:$G$47,5,FALSE)</f>
        <v>#N/A</v>
      </c>
      <c r="C198">
        <f>VLOOKUP(A198,'Men Olympic'!$C$2:$M$550,11,FALSE)</f>
        <v>197</v>
      </c>
      <c r="D198" t="e">
        <f t="shared" si="4"/>
        <v>#N/A</v>
      </c>
    </row>
    <row r="199" spans="1:4" ht="15.5" x14ac:dyDescent="0.35">
      <c r="A199" s="9" t="s">
        <v>572</v>
      </c>
      <c r="B199" t="e">
        <f>VLOOKUP(A199,'Men DL'!$C$2:$G$47,5,FALSE)</f>
        <v>#N/A</v>
      </c>
      <c r="C199">
        <f>VLOOKUP(A199,'Men Olympic'!$C$2:$M$550,11,FALSE)</f>
        <v>198</v>
      </c>
      <c r="D199" t="e">
        <f t="shared" si="4"/>
        <v>#N/A</v>
      </c>
    </row>
    <row r="200" spans="1:4" ht="15.5" x14ac:dyDescent="0.35">
      <c r="A200" s="9" t="s">
        <v>571</v>
      </c>
      <c r="B200" t="e">
        <f>VLOOKUP(A200,'Men DL'!$C$2:$G$47,5,FALSE)</f>
        <v>#N/A</v>
      </c>
      <c r="C200">
        <f>VLOOKUP(A200,'Men Olympic'!$C$2:$M$550,11,FALSE)</f>
        <v>199</v>
      </c>
      <c r="D200" t="e">
        <f t="shared" si="4"/>
        <v>#N/A</v>
      </c>
    </row>
    <row r="201" spans="1:4" ht="15.5" x14ac:dyDescent="0.35">
      <c r="A201" s="9" t="s">
        <v>570</v>
      </c>
      <c r="B201" t="e">
        <f>VLOOKUP(A201,'Men DL'!$C$2:$G$47,5,FALSE)</f>
        <v>#N/A</v>
      </c>
      <c r="C201">
        <f>VLOOKUP(A201,'Men Olympic'!$C$2:$M$550,11,FALSE)</f>
        <v>200</v>
      </c>
      <c r="D201" t="e">
        <f t="shared" si="4"/>
        <v>#N/A</v>
      </c>
    </row>
    <row r="202" spans="1:4" ht="15.5" x14ac:dyDescent="0.35">
      <c r="A202" s="9" t="s">
        <v>569</v>
      </c>
      <c r="B202" t="e">
        <f>VLOOKUP(A202,'Men DL'!$C$2:$G$47,5,FALSE)</f>
        <v>#N/A</v>
      </c>
      <c r="C202">
        <f>VLOOKUP(A202,'Men Olympic'!$C$2:$M$550,11,FALSE)</f>
        <v>201</v>
      </c>
      <c r="D202" t="e">
        <f t="shared" si="4"/>
        <v>#N/A</v>
      </c>
    </row>
    <row r="203" spans="1:4" ht="15.5" x14ac:dyDescent="0.35">
      <c r="A203" s="9" t="s">
        <v>568</v>
      </c>
      <c r="B203" t="e">
        <f>VLOOKUP(A203,'Men DL'!$C$2:$G$47,5,FALSE)</f>
        <v>#N/A</v>
      </c>
      <c r="C203">
        <f>VLOOKUP(A203,'Men Olympic'!$C$2:$M$550,11,FALSE)</f>
        <v>202</v>
      </c>
      <c r="D203" t="e">
        <f t="shared" si="4"/>
        <v>#N/A</v>
      </c>
    </row>
    <row r="204" spans="1:4" ht="15.5" x14ac:dyDescent="0.35">
      <c r="A204" s="9" t="s">
        <v>567</v>
      </c>
      <c r="B204" t="e">
        <f>VLOOKUP(A204,'Men DL'!$C$2:$G$47,5,FALSE)</f>
        <v>#N/A</v>
      </c>
      <c r="C204">
        <f>VLOOKUP(A204,'Men Olympic'!$C$2:$M$550,11,FALSE)</f>
        <v>203</v>
      </c>
      <c r="D204" t="e">
        <f t="shared" si="4"/>
        <v>#N/A</v>
      </c>
    </row>
    <row r="205" spans="1:4" ht="15.5" x14ac:dyDescent="0.35">
      <c r="A205" s="9" t="s">
        <v>566</v>
      </c>
      <c r="B205" t="e">
        <f>VLOOKUP(A205,'Men DL'!$C$2:$G$47,5,FALSE)</f>
        <v>#N/A</v>
      </c>
      <c r="C205">
        <f>VLOOKUP(A205,'Men Olympic'!$C$2:$M$550,11,FALSE)</f>
        <v>204</v>
      </c>
      <c r="D205" t="e">
        <f t="shared" si="4"/>
        <v>#N/A</v>
      </c>
    </row>
    <row r="206" spans="1:4" ht="15.5" x14ac:dyDescent="0.35">
      <c r="A206" s="9" t="s">
        <v>565</v>
      </c>
      <c r="B206" t="e">
        <f>VLOOKUP(A206,'Men DL'!$C$2:$G$47,5,FALSE)</f>
        <v>#N/A</v>
      </c>
      <c r="C206">
        <f>VLOOKUP(A206,'Men Olympic'!$C$2:$M$550,11,FALSE)</f>
        <v>205</v>
      </c>
      <c r="D206" t="e">
        <f t="shared" si="4"/>
        <v>#N/A</v>
      </c>
    </row>
    <row r="207" spans="1:4" ht="15.5" x14ac:dyDescent="0.35">
      <c r="A207" s="9" t="s">
        <v>564</v>
      </c>
      <c r="B207" t="e">
        <f>VLOOKUP(A207,'Men DL'!$C$2:$G$47,5,FALSE)</f>
        <v>#N/A</v>
      </c>
      <c r="C207">
        <f>VLOOKUP(A207,'Men Olympic'!$C$2:$M$550,11,FALSE)</f>
        <v>206</v>
      </c>
      <c r="D207" t="e">
        <f t="shared" si="4"/>
        <v>#N/A</v>
      </c>
    </row>
    <row r="208" spans="1:4" ht="15.5" x14ac:dyDescent="0.35">
      <c r="A208" s="9" t="s">
        <v>563</v>
      </c>
      <c r="B208" t="e">
        <f>VLOOKUP(A208,'Men DL'!$C$2:$G$47,5,FALSE)</f>
        <v>#N/A</v>
      </c>
      <c r="C208">
        <f>VLOOKUP(A208,'Men Olympic'!$C$2:$M$550,11,FALSE)</f>
        <v>207</v>
      </c>
      <c r="D208" t="e">
        <f t="shared" si="4"/>
        <v>#N/A</v>
      </c>
    </row>
    <row r="209" spans="1:4" ht="15.5" x14ac:dyDescent="0.35">
      <c r="A209" s="9" t="s">
        <v>562</v>
      </c>
      <c r="B209" t="e">
        <f>VLOOKUP(A209,'Men DL'!$C$2:$G$47,5,FALSE)</f>
        <v>#N/A</v>
      </c>
      <c r="C209">
        <f>VLOOKUP(A209,'Men Olympic'!$C$2:$M$550,11,FALSE)</f>
        <v>208</v>
      </c>
      <c r="D209" t="e">
        <f t="shared" si="4"/>
        <v>#N/A</v>
      </c>
    </row>
    <row r="210" spans="1:4" ht="15.5" x14ac:dyDescent="0.35">
      <c r="A210" s="9" t="s">
        <v>561</v>
      </c>
      <c r="B210" t="e">
        <f>VLOOKUP(A210,'Men DL'!$C$2:$G$47,5,FALSE)</f>
        <v>#N/A</v>
      </c>
      <c r="C210">
        <f>VLOOKUP(A210,'Men Olympic'!$C$2:$M$550,11,FALSE)</f>
        <v>209</v>
      </c>
      <c r="D210" t="e">
        <f t="shared" si="4"/>
        <v>#N/A</v>
      </c>
    </row>
    <row r="211" spans="1:4" ht="15.5" x14ac:dyDescent="0.35">
      <c r="A211" s="9" t="s">
        <v>560</v>
      </c>
      <c r="B211" t="e">
        <f>VLOOKUP(A211,'Men DL'!$C$2:$G$47,5,FALSE)</f>
        <v>#N/A</v>
      </c>
      <c r="C211">
        <f>VLOOKUP(A211,'Men Olympic'!$C$2:$M$550,11,FALSE)</f>
        <v>210</v>
      </c>
      <c r="D211" t="e">
        <f t="shared" si="4"/>
        <v>#N/A</v>
      </c>
    </row>
    <row r="212" spans="1:4" ht="15.5" x14ac:dyDescent="0.35">
      <c r="A212" s="9" t="s">
        <v>559</v>
      </c>
      <c r="B212" t="e">
        <f>VLOOKUP(A212,'Men DL'!$C$2:$G$47,5,FALSE)</f>
        <v>#N/A</v>
      </c>
      <c r="C212">
        <f>VLOOKUP(A212,'Men Olympic'!$C$2:$M$550,11,FALSE)</f>
        <v>211</v>
      </c>
      <c r="D212" t="e">
        <f t="shared" si="4"/>
        <v>#N/A</v>
      </c>
    </row>
    <row r="213" spans="1:4" ht="15.5" x14ac:dyDescent="0.35">
      <c r="A213" s="9" t="s">
        <v>558</v>
      </c>
      <c r="B213" t="e">
        <f>VLOOKUP(A213,'Men DL'!$C$2:$G$47,5,FALSE)</f>
        <v>#N/A</v>
      </c>
      <c r="C213">
        <f>VLOOKUP(A213,'Men Olympic'!$C$2:$M$550,11,FALSE)</f>
        <v>212</v>
      </c>
      <c r="D213" t="e">
        <f t="shared" si="4"/>
        <v>#N/A</v>
      </c>
    </row>
    <row r="214" spans="1:4" ht="15.5" x14ac:dyDescent="0.35">
      <c r="A214" s="9" t="s">
        <v>557</v>
      </c>
      <c r="B214" t="e">
        <f>VLOOKUP(A214,'Men DL'!$C$2:$G$47,5,FALSE)</f>
        <v>#N/A</v>
      </c>
      <c r="C214">
        <f>VLOOKUP(A214,'Men Olympic'!$C$2:$M$550,11,FALSE)</f>
        <v>213</v>
      </c>
      <c r="D214" t="e">
        <f t="shared" si="4"/>
        <v>#N/A</v>
      </c>
    </row>
    <row r="215" spans="1:4" ht="15.5" x14ac:dyDescent="0.35">
      <c r="A215" s="9" t="s">
        <v>556</v>
      </c>
      <c r="B215" t="e">
        <f>VLOOKUP(A215,'Men DL'!$C$2:$G$47,5,FALSE)</f>
        <v>#N/A</v>
      </c>
      <c r="C215">
        <f>VLOOKUP(A215,'Men Olympic'!$C$2:$M$550,11,FALSE)</f>
        <v>214</v>
      </c>
      <c r="D215" t="e">
        <f t="shared" si="4"/>
        <v>#N/A</v>
      </c>
    </row>
    <row r="216" spans="1:4" ht="15.5" x14ac:dyDescent="0.35">
      <c r="A216" s="9" t="s">
        <v>555</v>
      </c>
      <c r="B216" t="e">
        <f>VLOOKUP(A216,'Men DL'!$C$2:$G$47,5,FALSE)</f>
        <v>#N/A</v>
      </c>
      <c r="C216">
        <f>VLOOKUP(A216,'Men Olympic'!$C$2:$M$550,11,FALSE)</f>
        <v>215</v>
      </c>
      <c r="D216" t="e">
        <f t="shared" si="4"/>
        <v>#N/A</v>
      </c>
    </row>
    <row r="217" spans="1:4" ht="15.5" x14ac:dyDescent="0.35">
      <c r="A217" s="9" t="s">
        <v>554</v>
      </c>
      <c r="B217" t="e">
        <f>VLOOKUP(A217,'Men DL'!$C$2:$G$47,5,FALSE)</f>
        <v>#N/A</v>
      </c>
      <c r="C217">
        <f>VLOOKUP(A217,'Men Olympic'!$C$2:$M$550,11,FALSE)</f>
        <v>216</v>
      </c>
      <c r="D217" t="e">
        <f t="shared" si="4"/>
        <v>#N/A</v>
      </c>
    </row>
    <row r="218" spans="1:4" ht="15.5" x14ac:dyDescent="0.35">
      <c r="A218" s="9" t="s">
        <v>553</v>
      </c>
      <c r="B218" t="e">
        <f>VLOOKUP(A218,'Men DL'!$C$2:$G$47,5,FALSE)</f>
        <v>#N/A</v>
      </c>
      <c r="C218">
        <f>VLOOKUP(A218,'Men Olympic'!$C$2:$M$550,11,FALSE)</f>
        <v>217</v>
      </c>
      <c r="D218" t="e">
        <f t="shared" si="4"/>
        <v>#N/A</v>
      </c>
    </row>
    <row r="219" spans="1:4" ht="15.5" x14ac:dyDescent="0.35">
      <c r="A219" s="9" t="s">
        <v>552</v>
      </c>
      <c r="B219" t="e">
        <f>VLOOKUP(A219,'Men DL'!$C$2:$G$47,5,FALSE)</f>
        <v>#N/A</v>
      </c>
      <c r="C219">
        <f>VLOOKUP(A219,'Men Olympic'!$C$2:$M$550,11,FALSE)</f>
        <v>218</v>
      </c>
      <c r="D219" t="e">
        <f t="shared" si="4"/>
        <v>#N/A</v>
      </c>
    </row>
    <row r="220" spans="1:4" ht="15.5" x14ac:dyDescent="0.35">
      <c r="A220" s="9" t="s">
        <v>551</v>
      </c>
      <c r="B220" t="e">
        <f>VLOOKUP(A220,'Men DL'!$C$2:$G$47,5,FALSE)</f>
        <v>#N/A</v>
      </c>
      <c r="C220">
        <f>VLOOKUP(A220,'Men Olympic'!$C$2:$M$550,11,FALSE)</f>
        <v>219</v>
      </c>
      <c r="D220" t="e">
        <f t="shared" si="4"/>
        <v>#N/A</v>
      </c>
    </row>
    <row r="221" spans="1:4" ht="15.5" x14ac:dyDescent="0.35">
      <c r="A221" s="9" t="s">
        <v>550</v>
      </c>
      <c r="B221" t="e">
        <f>VLOOKUP(A221,'Men DL'!$C$2:$G$47,5,FALSE)</f>
        <v>#N/A</v>
      </c>
      <c r="C221">
        <f>VLOOKUP(A221,'Men Olympic'!$C$2:$M$550,11,FALSE)</f>
        <v>220</v>
      </c>
      <c r="D221" t="e">
        <f t="shared" si="4"/>
        <v>#N/A</v>
      </c>
    </row>
    <row r="222" spans="1:4" ht="15.5" x14ac:dyDescent="0.35">
      <c r="A222" s="9" t="s">
        <v>549</v>
      </c>
      <c r="B222" t="e">
        <f>VLOOKUP(A222,'Men DL'!$C$2:$G$47,5,FALSE)</f>
        <v>#N/A</v>
      </c>
      <c r="C222">
        <f>VLOOKUP(A222,'Men Olympic'!$C$2:$M$550,11,FALSE)</f>
        <v>221</v>
      </c>
      <c r="D222" t="e">
        <f t="shared" si="4"/>
        <v>#N/A</v>
      </c>
    </row>
    <row r="223" spans="1:4" ht="15.5" x14ac:dyDescent="0.35">
      <c r="A223" s="9" t="s">
        <v>548</v>
      </c>
      <c r="B223" t="e">
        <f>VLOOKUP(A223,'Men DL'!$C$2:$G$47,5,FALSE)</f>
        <v>#N/A</v>
      </c>
      <c r="C223">
        <f>VLOOKUP(A223,'Men Olympic'!$C$2:$M$550,11,FALSE)</f>
        <v>222</v>
      </c>
      <c r="D223" t="e">
        <f t="shared" si="4"/>
        <v>#N/A</v>
      </c>
    </row>
    <row r="224" spans="1:4" ht="15.5" x14ac:dyDescent="0.35">
      <c r="A224" s="9" t="s">
        <v>547</v>
      </c>
      <c r="B224" t="e">
        <f>VLOOKUP(A224,'Men DL'!$C$2:$G$47,5,FALSE)</f>
        <v>#N/A</v>
      </c>
      <c r="C224">
        <f>VLOOKUP(A224,'Men Olympic'!$C$2:$M$550,11,FALSE)</f>
        <v>223</v>
      </c>
      <c r="D224" t="e">
        <f t="shared" si="4"/>
        <v>#N/A</v>
      </c>
    </row>
    <row r="225" spans="1:4" ht="15.5" x14ac:dyDescent="0.35">
      <c r="A225" s="9" t="s">
        <v>546</v>
      </c>
      <c r="B225" t="e">
        <f>VLOOKUP(A225,'Men DL'!$C$2:$G$47,5,FALSE)</f>
        <v>#N/A</v>
      </c>
      <c r="C225">
        <f>VLOOKUP(A225,'Men Olympic'!$C$2:$M$550,11,FALSE)</f>
        <v>224</v>
      </c>
      <c r="D225" t="e">
        <f t="shared" si="4"/>
        <v>#N/A</v>
      </c>
    </row>
    <row r="226" spans="1:4" ht="15.5" x14ac:dyDescent="0.35">
      <c r="A226" s="9" t="s">
        <v>545</v>
      </c>
      <c r="B226" t="e">
        <f>VLOOKUP(A226,'Men DL'!$C$2:$G$47,5,FALSE)</f>
        <v>#N/A</v>
      </c>
      <c r="C226">
        <f>VLOOKUP(A226,'Men Olympic'!$C$2:$M$550,11,FALSE)</f>
        <v>225</v>
      </c>
      <c r="D226" t="e">
        <f t="shared" si="4"/>
        <v>#N/A</v>
      </c>
    </row>
    <row r="227" spans="1:4" ht="15.5" x14ac:dyDescent="0.35">
      <c r="A227" s="9" t="s">
        <v>544</v>
      </c>
      <c r="B227" t="e">
        <f>VLOOKUP(A227,'Men DL'!$C$2:$G$47,5,FALSE)</f>
        <v>#N/A</v>
      </c>
      <c r="C227">
        <f>VLOOKUP(A227,'Men Olympic'!$C$2:$M$550,11,FALSE)</f>
        <v>226</v>
      </c>
      <c r="D227" t="e">
        <f t="shared" si="4"/>
        <v>#N/A</v>
      </c>
    </row>
    <row r="228" spans="1:4" ht="15.5" x14ac:dyDescent="0.35">
      <c r="A228" s="9" t="s">
        <v>543</v>
      </c>
      <c r="B228" t="e">
        <f>VLOOKUP(A228,'Men DL'!$C$2:$G$47,5,FALSE)</f>
        <v>#N/A</v>
      </c>
      <c r="C228">
        <f>VLOOKUP(A228,'Men Olympic'!$C$2:$M$550,11,FALSE)</f>
        <v>227</v>
      </c>
      <c r="D228" t="e">
        <f t="shared" si="4"/>
        <v>#N/A</v>
      </c>
    </row>
    <row r="229" spans="1:4" ht="15.5" x14ac:dyDescent="0.35">
      <c r="A229" s="9" t="s">
        <v>542</v>
      </c>
      <c r="B229" t="e">
        <f>VLOOKUP(A229,'Men DL'!$C$2:$G$47,5,FALSE)</f>
        <v>#N/A</v>
      </c>
      <c r="C229">
        <f>VLOOKUP(A229,'Men Olympic'!$C$2:$M$550,11,FALSE)</f>
        <v>228</v>
      </c>
      <c r="D229" t="e">
        <f t="shared" si="4"/>
        <v>#N/A</v>
      </c>
    </row>
    <row r="230" spans="1:4" ht="15.5" x14ac:dyDescent="0.35">
      <c r="A230" s="9" t="s">
        <v>541</v>
      </c>
      <c r="B230" t="e">
        <f>VLOOKUP(A230,'Men DL'!$C$2:$G$47,5,FALSE)</f>
        <v>#N/A</v>
      </c>
      <c r="C230">
        <f>VLOOKUP(A230,'Men Olympic'!$C$2:$M$550,11,FALSE)</f>
        <v>229</v>
      </c>
      <c r="D230" t="e">
        <f t="shared" si="4"/>
        <v>#N/A</v>
      </c>
    </row>
    <row r="231" spans="1:4" ht="15.5" x14ac:dyDescent="0.35">
      <c r="A231" s="9" t="s">
        <v>540</v>
      </c>
      <c r="B231" t="e">
        <f>VLOOKUP(A231,'Men DL'!$C$2:$G$47,5,FALSE)</f>
        <v>#N/A</v>
      </c>
      <c r="C231">
        <f>VLOOKUP(A231,'Men Olympic'!$C$2:$M$550,11,FALSE)</f>
        <v>230</v>
      </c>
      <c r="D231" t="e">
        <f t="shared" si="4"/>
        <v>#N/A</v>
      </c>
    </row>
    <row r="232" spans="1:4" ht="15.5" x14ac:dyDescent="0.35">
      <c r="A232" s="9" t="s">
        <v>539</v>
      </c>
      <c r="B232" t="e">
        <f>VLOOKUP(A232,'Men DL'!$C$2:$G$47,5,FALSE)</f>
        <v>#N/A</v>
      </c>
      <c r="C232">
        <f>VLOOKUP(A232,'Men Olympic'!$C$2:$M$550,11,FALSE)</f>
        <v>231</v>
      </c>
      <c r="D232" t="e">
        <f t="shared" si="4"/>
        <v>#N/A</v>
      </c>
    </row>
    <row r="233" spans="1:4" ht="15.5" x14ac:dyDescent="0.35">
      <c r="A233" s="9" t="s">
        <v>538</v>
      </c>
      <c r="B233" t="e">
        <f>VLOOKUP(A233,'Men DL'!$C$2:$G$47,5,FALSE)</f>
        <v>#N/A</v>
      </c>
      <c r="C233">
        <f>VLOOKUP(A233,'Men Olympic'!$C$2:$M$550,11,FALSE)</f>
        <v>232</v>
      </c>
      <c r="D233" t="e">
        <f t="shared" si="4"/>
        <v>#N/A</v>
      </c>
    </row>
    <row r="234" spans="1:4" ht="15.5" x14ac:dyDescent="0.35">
      <c r="A234" s="9" t="s">
        <v>537</v>
      </c>
      <c r="B234" t="e">
        <f>VLOOKUP(A234,'Men DL'!$C$2:$G$47,5,FALSE)</f>
        <v>#N/A</v>
      </c>
      <c r="C234">
        <f>VLOOKUP(A234,'Men Olympic'!$C$2:$M$550,11,FALSE)</f>
        <v>233</v>
      </c>
      <c r="D234" t="e">
        <f t="shared" si="4"/>
        <v>#N/A</v>
      </c>
    </row>
    <row r="235" spans="1:4" ht="15.5" x14ac:dyDescent="0.35">
      <c r="A235" s="9" t="s">
        <v>536</v>
      </c>
      <c r="B235" t="e">
        <f>VLOOKUP(A235,'Men DL'!$C$2:$G$47,5,FALSE)</f>
        <v>#N/A</v>
      </c>
      <c r="C235">
        <f>VLOOKUP(A235,'Men Olympic'!$C$2:$M$550,11,FALSE)</f>
        <v>234</v>
      </c>
      <c r="D235" t="e">
        <f t="shared" si="4"/>
        <v>#N/A</v>
      </c>
    </row>
    <row r="236" spans="1:4" ht="15.5" x14ac:dyDescent="0.35">
      <c r="A236" s="9" t="s">
        <v>535</v>
      </c>
      <c r="B236" t="e">
        <f>VLOOKUP(A236,'Men DL'!$C$2:$G$47,5,FALSE)</f>
        <v>#N/A</v>
      </c>
      <c r="C236">
        <f>VLOOKUP(A236,'Men Olympic'!$C$2:$M$550,11,FALSE)</f>
        <v>235</v>
      </c>
      <c r="D236" t="e">
        <f t="shared" si="4"/>
        <v>#N/A</v>
      </c>
    </row>
    <row r="237" spans="1:4" ht="15.5" x14ac:dyDescent="0.35">
      <c r="A237" s="9" t="s">
        <v>534</v>
      </c>
      <c r="B237" t="e">
        <f>VLOOKUP(A237,'Men DL'!$C$2:$G$47,5,FALSE)</f>
        <v>#N/A</v>
      </c>
      <c r="C237">
        <f>VLOOKUP(A237,'Men Olympic'!$C$2:$M$550,11,FALSE)</f>
        <v>236</v>
      </c>
      <c r="D237" t="e">
        <f t="shared" si="4"/>
        <v>#N/A</v>
      </c>
    </row>
    <row r="238" spans="1:4" ht="15.5" x14ac:dyDescent="0.35">
      <c r="A238" s="9" t="s">
        <v>533</v>
      </c>
      <c r="B238" t="e">
        <f>VLOOKUP(A238,'Men DL'!$C$2:$G$47,5,FALSE)</f>
        <v>#N/A</v>
      </c>
      <c r="C238">
        <f>VLOOKUP(A238,'Men Olympic'!$C$2:$M$550,11,FALSE)</f>
        <v>237</v>
      </c>
      <c r="D238" t="e">
        <f t="shared" si="4"/>
        <v>#N/A</v>
      </c>
    </row>
    <row r="239" spans="1:4" ht="15.5" x14ac:dyDescent="0.35">
      <c r="A239" s="9" t="s">
        <v>532</v>
      </c>
      <c r="B239" t="e">
        <f>VLOOKUP(A239,'Men DL'!$C$2:$G$47,5,FALSE)</f>
        <v>#N/A</v>
      </c>
      <c r="C239">
        <f>VLOOKUP(A239,'Men Olympic'!$C$2:$M$550,11,FALSE)</f>
        <v>238</v>
      </c>
      <c r="D239" t="e">
        <f t="shared" si="4"/>
        <v>#N/A</v>
      </c>
    </row>
    <row r="240" spans="1:4" ht="15.5" x14ac:dyDescent="0.35">
      <c r="A240" s="9" t="s">
        <v>531</v>
      </c>
      <c r="B240" t="e">
        <f>VLOOKUP(A240,'Men DL'!$C$2:$G$47,5,FALSE)</f>
        <v>#N/A</v>
      </c>
      <c r="C240">
        <f>VLOOKUP(A240,'Men Olympic'!$C$2:$M$550,11,FALSE)</f>
        <v>239</v>
      </c>
      <c r="D240" t="e">
        <f t="shared" si="4"/>
        <v>#N/A</v>
      </c>
    </row>
    <row r="241" spans="1:4" ht="15.5" x14ac:dyDescent="0.35">
      <c r="A241" s="9" t="s">
        <v>530</v>
      </c>
      <c r="B241" t="e">
        <f>VLOOKUP(A241,'Men DL'!$C$2:$G$47,5,FALSE)</f>
        <v>#N/A</v>
      </c>
      <c r="C241">
        <f>VLOOKUP(A241,'Men Olympic'!$C$2:$M$550,11,FALSE)</f>
        <v>240</v>
      </c>
      <c r="D241" t="e">
        <f t="shared" si="4"/>
        <v>#N/A</v>
      </c>
    </row>
    <row r="242" spans="1:4" ht="15.5" x14ac:dyDescent="0.35">
      <c r="A242" s="9" t="s">
        <v>529</v>
      </c>
      <c r="B242" t="e">
        <f>VLOOKUP(A242,'Men DL'!$C$2:$G$47,5,FALSE)</f>
        <v>#N/A</v>
      </c>
      <c r="C242">
        <f>VLOOKUP(A242,'Men Olympic'!$C$2:$M$550,11,FALSE)</f>
        <v>241</v>
      </c>
      <c r="D242" t="e">
        <f t="shared" si="4"/>
        <v>#N/A</v>
      </c>
    </row>
    <row r="243" spans="1:4" ht="15.5" x14ac:dyDescent="0.35">
      <c r="A243" s="9" t="s">
        <v>528</v>
      </c>
      <c r="B243" t="e">
        <f>VLOOKUP(A243,'Men DL'!$C$2:$G$47,5,FALSE)</f>
        <v>#N/A</v>
      </c>
      <c r="C243">
        <f>VLOOKUP(A243,'Men Olympic'!$C$2:$M$550,11,FALSE)</f>
        <v>242</v>
      </c>
      <c r="D243" t="e">
        <f t="shared" si="4"/>
        <v>#N/A</v>
      </c>
    </row>
    <row r="244" spans="1:4" ht="15.5" x14ac:dyDescent="0.35">
      <c r="A244" s="9" t="s">
        <v>527</v>
      </c>
      <c r="B244" t="e">
        <f>VLOOKUP(A244,'Men DL'!$C$2:$G$47,5,FALSE)</f>
        <v>#N/A</v>
      </c>
      <c r="C244">
        <f>VLOOKUP(A244,'Men Olympic'!$C$2:$M$550,11,FALSE)</f>
        <v>243</v>
      </c>
      <c r="D244" t="e">
        <f t="shared" si="4"/>
        <v>#N/A</v>
      </c>
    </row>
    <row r="245" spans="1:4" ht="15.5" x14ac:dyDescent="0.35">
      <c r="A245" s="9" t="s">
        <v>526</v>
      </c>
      <c r="B245" t="e">
        <f>VLOOKUP(A245,'Men DL'!$C$2:$G$47,5,FALSE)</f>
        <v>#N/A</v>
      </c>
      <c r="C245">
        <f>VLOOKUP(A245,'Men Olympic'!$C$2:$M$550,11,FALSE)</f>
        <v>244</v>
      </c>
      <c r="D245" t="e">
        <f t="shared" si="4"/>
        <v>#N/A</v>
      </c>
    </row>
    <row r="246" spans="1:4" ht="15.5" x14ac:dyDescent="0.35">
      <c r="A246" s="9" t="s">
        <v>525</v>
      </c>
      <c r="B246" t="e">
        <f>VLOOKUP(A246,'Men DL'!$C$2:$G$47,5,FALSE)</f>
        <v>#N/A</v>
      </c>
      <c r="C246">
        <f>VLOOKUP(A246,'Men Olympic'!$C$2:$M$550,11,FALSE)</f>
        <v>245</v>
      </c>
      <c r="D246" t="e">
        <f t="shared" si="4"/>
        <v>#N/A</v>
      </c>
    </row>
    <row r="247" spans="1:4" ht="15.5" x14ac:dyDescent="0.35">
      <c r="A247" s="9" t="s">
        <v>524</v>
      </c>
      <c r="B247" t="e">
        <f>VLOOKUP(A247,'Men DL'!$C$2:$G$47,5,FALSE)</f>
        <v>#N/A</v>
      </c>
      <c r="C247">
        <f>VLOOKUP(A247,'Men Olympic'!$C$2:$M$550,11,FALSE)</f>
        <v>246</v>
      </c>
      <c r="D247" t="e">
        <f t="shared" si="4"/>
        <v>#N/A</v>
      </c>
    </row>
    <row r="248" spans="1:4" ht="15.5" x14ac:dyDescent="0.35">
      <c r="A248" s="9" t="s">
        <v>523</v>
      </c>
      <c r="B248" t="e">
        <f>VLOOKUP(A248,'Men DL'!$C$2:$G$47,5,FALSE)</f>
        <v>#N/A</v>
      </c>
      <c r="C248">
        <f>VLOOKUP(A248,'Men Olympic'!$C$2:$M$550,11,FALSE)</f>
        <v>247</v>
      </c>
      <c r="D248" t="e">
        <f t="shared" si="4"/>
        <v>#N/A</v>
      </c>
    </row>
    <row r="249" spans="1:4" ht="15.5" x14ac:dyDescent="0.35">
      <c r="A249" s="9" t="s">
        <v>522</v>
      </c>
      <c r="B249" t="e">
        <f>VLOOKUP(A249,'Men DL'!$C$2:$G$47,5,FALSE)</f>
        <v>#N/A</v>
      </c>
      <c r="C249">
        <f>VLOOKUP(A249,'Men Olympic'!$C$2:$M$550,11,FALSE)</f>
        <v>248</v>
      </c>
      <c r="D249" t="e">
        <f t="shared" si="4"/>
        <v>#N/A</v>
      </c>
    </row>
    <row r="250" spans="1:4" ht="15.5" x14ac:dyDescent="0.35">
      <c r="A250" s="9" t="s">
        <v>521</v>
      </c>
      <c r="B250" t="e">
        <f>VLOOKUP(A250,'Men DL'!$C$2:$G$47,5,FALSE)</f>
        <v>#N/A</v>
      </c>
      <c r="C250">
        <f>VLOOKUP(A250,'Men Olympic'!$C$2:$M$550,11,FALSE)</f>
        <v>249</v>
      </c>
      <c r="D250" t="e">
        <f t="shared" si="4"/>
        <v>#N/A</v>
      </c>
    </row>
    <row r="251" spans="1:4" ht="15.5" x14ac:dyDescent="0.35">
      <c r="A251" s="9" t="s">
        <v>520</v>
      </c>
      <c r="B251" t="e">
        <f>VLOOKUP(A251,'Men DL'!$C$2:$G$47,5,FALSE)</f>
        <v>#N/A</v>
      </c>
      <c r="C251">
        <f>VLOOKUP(A251,'Men Olympic'!$C$2:$M$550,11,FALSE)</f>
        <v>250</v>
      </c>
      <c r="D251" t="e">
        <f t="shared" si="4"/>
        <v>#N/A</v>
      </c>
    </row>
    <row r="252" spans="1:4" ht="15.5" x14ac:dyDescent="0.35">
      <c r="A252" s="9" t="s">
        <v>519</v>
      </c>
      <c r="B252" t="e">
        <f>VLOOKUP(A252,'Men DL'!$C$2:$G$47,5,FALSE)</f>
        <v>#N/A</v>
      </c>
      <c r="C252">
        <f>VLOOKUP(A252,'Men Olympic'!$C$2:$M$550,11,FALSE)</f>
        <v>251</v>
      </c>
      <c r="D252" t="e">
        <f t="shared" si="4"/>
        <v>#N/A</v>
      </c>
    </row>
    <row r="253" spans="1:4" ht="15.5" x14ac:dyDescent="0.35">
      <c r="A253" s="9" t="s">
        <v>518</v>
      </c>
      <c r="B253" t="e">
        <f>VLOOKUP(A253,'Men DL'!$C$2:$G$47,5,FALSE)</f>
        <v>#N/A</v>
      </c>
      <c r="C253">
        <f>VLOOKUP(A253,'Men Olympic'!$C$2:$M$550,11,FALSE)</f>
        <v>252</v>
      </c>
      <c r="D253" t="e">
        <f t="shared" si="4"/>
        <v>#N/A</v>
      </c>
    </row>
    <row r="254" spans="1:4" ht="15.5" x14ac:dyDescent="0.35">
      <c r="A254" s="9" t="s">
        <v>517</v>
      </c>
      <c r="B254" t="e">
        <f>VLOOKUP(A254,'Men DL'!$C$2:$G$47,5,FALSE)</f>
        <v>#N/A</v>
      </c>
      <c r="C254">
        <f>VLOOKUP(A254,'Men Olympic'!$C$2:$M$550,11,FALSE)</f>
        <v>253</v>
      </c>
      <c r="D254" t="e">
        <f t="shared" si="4"/>
        <v>#N/A</v>
      </c>
    </row>
    <row r="255" spans="1:4" ht="15.5" x14ac:dyDescent="0.35">
      <c r="A255" s="9" t="s">
        <v>516</v>
      </c>
      <c r="B255" t="e">
        <f>VLOOKUP(A255,'Men DL'!$C$2:$G$47,5,FALSE)</f>
        <v>#N/A</v>
      </c>
      <c r="C255">
        <f>VLOOKUP(A255,'Men Olympic'!$C$2:$M$550,11,FALSE)</f>
        <v>254</v>
      </c>
      <c r="D255" t="e">
        <f t="shared" si="4"/>
        <v>#N/A</v>
      </c>
    </row>
    <row r="256" spans="1:4" ht="15.5" x14ac:dyDescent="0.35">
      <c r="A256" s="9" t="s">
        <v>515</v>
      </c>
      <c r="B256" t="e">
        <f>VLOOKUP(A256,'Men DL'!$C$2:$G$47,5,FALSE)</f>
        <v>#N/A</v>
      </c>
      <c r="C256">
        <f>VLOOKUP(A256,'Men Olympic'!$C$2:$M$550,11,FALSE)</f>
        <v>255</v>
      </c>
      <c r="D256" t="e">
        <f t="shared" si="4"/>
        <v>#N/A</v>
      </c>
    </row>
    <row r="257" spans="1:4" ht="15.5" x14ac:dyDescent="0.35">
      <c r="A257" s="9" t="s">
        <v>514</v>
      </c>
      <c r="B257" t="e">
        <f>VLOOKUP(A257,'Men DL'!$C$2:$G$47,5,FALSE)</f>
        <v>#N/A</v>
      </c>
      <c r="C257">
        <f>VLOOKUP(A257,'Men Olympic'!$C$2:$M$550,11,FALSE)</f>
        <v>256</v>
      </c>
      <c r="D257" t="e">
        <f t="shared" si="4"/>
        <v>#N/A</v>
      </c>
    </row>
    <row r="258" spans="1:4" ht="15.5" x14ac:dyDescent="0.35">
      <c r="A258" s="9" t="s">
        <v>513</v>
      </c>
      <c r="B258" t="e">
        <f>VLOOKUP(A258,'Men DL'!$C$2:$G$47,5,FALSE)</f>
        <v>#N/A</v>
      </c>
      <c r="C258">
        <f>VLOOKUP(A258,'Men Olympic'!$C$2:$M$550,11,FALSE)</f>
        <v>257</v>
      </c>
      <c r="D258" t="e">
        <f t="shared" ref="D258:D321" si="5">B258+C258</f>
        <v>#N/A</v>
      </c>
    </row>
    <row r="259" spans="1:4" ht="15.5" x14ac:dyDescent="0.35">
      <c r="A259" s="9" t="s">
        <v>512</v>
      </c>
      <c r="B259" t="e">
        <f>VLOOKUP(A259,'Men DL'!$C$2:$G$47,5,FALSE)</f>
        <v>#N/A</v>
      </c>
      <c r="C259">
        <f>VLOOKUP(A259,'Men Olympic'!$C$2:$M$550,11,FALSE)</f>
        <v>258</v>
      </c>
      <c r="D259" t="e">
        <f t="shared" si="5"/>
        <v>#N/A</v>
      </c>
    </row>
    <row r="260" spans="1:4" ht="15.5" x14ac:dyDescent="0.35">
      <c r="A260" s="9" t="s">
        <v>511</v>
      </c>
      <c r="B260" t="e">
        <f>VLOOKUP(A260,'Men DL'!$C$2:$G$47,5,FALSE)</f>
        <v>#N/A</v>
      </c>
      <c r="C260">
        <f>VLOOKUP(A260,'Men Olympic'!$C$2:$M$550,11,FALSE)</f>
        <v>259</v>
      </c>
      <c r="D260" t="e">
        <f t="shared" si="5"/>
        <v>#N/A</v>
      </c>
    </row>
    <row r="261" spans="1:4" ht="15.5" x14ac:dyDescent="0.35">
      <c r="A261" s="9" t="s">
        <v>510</v>
      </c>
      <c r="B261" t="e">
        <f>VLOOKUP(A261,'Men DL'!$C$2:$G$47,5,FALSE)</f>
        <v>#N/A</v>
      </c>
      <c r="C261">
        <f>VLOOKUP(A261,'Men Olympic'!$C$2:$M$550,11,FALSE)</f>
        <v>260</v>
      </c>
      <c r="D261" t="e">
        <f t="shared" si="5"/>
        <v>#N/A</v>
      </c>
    </row>
    <row r="262" spans="1:4" ht="15.5" x14ac:dyDescent="0.35">
      <c r="A262" s="9" t="s">
        <v>509</v>
      </c>
      <c r="B262" t="e">
        <f>VLOOKUP(A262,'Men DL'!$C$2:$G$47,5,FALSE)</f>
        <v>#N/A</v>
      </c>
      <c r="C262">
        <f>VLOOKUP(A262,'Men Olympic'!$C$2:$M$550,11,FALSE)</f>
        <v>261</v>
      </c>
      <c r="D262" t="e">
        <f t="shared" si="5"/>
        <v>#N/A</v>
      </c>
    </row>
    <row r="263" spans="1:4" ht="15.5" x14ac:dyDescent="0.35">
      <c r="A263" s="9" t="s">
        <v>508</v>
      </c>
      <c r="B263" t="e">
        <f>VLOOKUP(A263,'Men DL'!$C$2:$G$47,5,FALSE)</f>
        <v>#N/A</v>
      </c>
      <c r="C263">
        <f>VLOOKUP(A263,'Men Olympic'!$C$2:$M$550,11,FALSE)</f>
        <v>262</v>
      </c>
      <c r="D263" t="e">
        <f t="shared" si="5"/>
        <v>#N/A</v>
      </c>
    </row>
    <row r="264" spans="1:4" ht="15.5" x14ac:dyDescent="0.35">
      <c r="A264" s="9" t="s">
        <v>507</v>
      </c>
      <c r="B264" t="e">
        <f>VLOOKUP(A264,'Men DL'!$C$2:$G$47,5,FALSE)</f>
        <v>#N/A</v>
      </c>
      <c r="C264">
        <f>VLOOKUP(A264,'Men Olympic'!$C$2:$M$550,11,FALSE)</f>
        <v>263</v>
      </c>
      <c r="D264" t="e">
        <f t="shared" si="5"/>
        <v>#N/A</v>
      </c>
    </row>
    <row r="265" spans="1:4" ht="15.5" x14ac:dyDescent="0.35">
      <c r="A265" s="9" t="s">
        <v>506</v>
      </c>
      <c r="B265" t="e">
        <f>VLOOKUP(A265,'Men DL'!$C$2:$G$47,5,FALSE)</f>
        <v>#N/A</v>
      </c>
      <c r="C265">
        <f>VLOOKUP(A265,'Men Olympic'!$C$2:$M$550,11,FALSE)</f>
        <v>264</v>
      </c>
      <c r="D265" t="e">
        <f t="shared" si="5"/>
        <v>#N/A</v>
      </c>
    </row>
    <row r="266" spans="1:4" ht="15.5" x14ac:dyDescent="0.35">
      <c r="A266" s="9" t="s">
        <v>505</v>
      </c>
      <c r="B266" t="e">
        <f>VLOOKUP(A266,'Men DL'!$C$2:$G$47,5,FALSE)</f>
        <v>#N/A</v>
      </c>
      <c r="C266">
        <f>VLOOKUP(A266,'Men Olympic'!$C$2:$M$550,11,FALSE)</f>
        <v>265</v>
      </c>
      <c r="D266" t="e">
        <f t="shared" si="5"/>
        <v>#N/A</v>
      </c>
    </row>
    <row r="267" spans="1:4" ht="15.5" x14ac:dyDescent="0.35">
      <c r="A267" s="9" t="s">
        <v>504</v>
      </c>
      <c r="B267" t="e">
        <f>VLOOKUP(A267,'Men DL'!$C$2:$G$47,5,FALSE)</f>
        <v>#N/A</v>
      </c>
      <c r="C267">
        <f>VLOOKUP(A267,'Men Olympic'!$C$2:$M$550,11,FALSE)</f>
        <v>266</v>
      </c>
      <c r="D267" t="e">
        <f t="shared" si="5"/>
        <v>#N/A</v>
      </c>
    </row>
    <row r="268" spans="1:4" ht="15.5" x14ac:dyDescent="0.35">
      <c r="A268" s="9" t="s">
        <v>503</v>
      </c>
      <c r="B268" t="e">
        <f>VLOOKUP(A268,'Men DL'!$C$2:$G$47,5,FALSE)</f>
        <v>#N/A</v>
      </c>
      <c r="C268">
        <f>VLOOKUP(A268,'Men Olympic'!$C$2:$M$550,11,FALSE)</f>
        <v>267</v>
      </c>
      <c r="D268" t="e">
        <f t="shared" si="5"/>
        <v>#N/A</v>
      </c>
    </row>
    <row r="269" spans="1:4" ht="15.5" x14ac:dyDescent="0.35">
      <c r="A269" s="9" t="s">
        <v>502</v>
      </c>
      <c r="B269" t="e">
        <f>VLOOKUP(A269,'Men DL'!$C$2:$G$47,5,FALSE)</f>
        <v>#N/A</v>
      </c>
      <c r="C269">
        <f>VLOOKUP(A269,'Men Olympic'!$C$2:$M$550,11,FALSE)</f>
        <v>268</v>
      </c>
      <c r="D269" t="e">
        <f t="shared" si="5"/>
        <v>#N/A</v>
      </c>
    </row>
    <row r="270" spans="1:4" ht="15.5" x14ac:dyDescent="0.35">
      <c r="A270" s="9" t="s">
        <v>501</v>
      </c>
      <c r="B270" t="e">
        <f>VLOOKUP(A270,'Men DL'!$C$2:$G$47,5,FALSE)</f>
        <v>#N/A</v>
      </c>
      <c r="C270">
        <f>VLOOKUP(A270,'Men Olympic'!$C$2:$M$550,11,FALSE)</f>
        <v>269</v>
      </c>
      <c r="D270" t="e">
        <f t="shared" si="5"/>
        <v>#N/A</v>
      </c>
    </row>
    <row r="271" spans="1:4" ht="15.5" x14ac:dyDescent="0.35">
      <c r="A271" s="9" t="s">
        <v>500</v>
      </c>
      <c r="B271" t="e">
        <f>VLOOKUP(A271,'Men DL'!$C$2:$G$47,5,FALSE)</f>
        <v>#N/A</v>
      </c>
      <c r="C271">
        <f>VLOOKUP(A271,'Men Olympic'!$C$2:$M$550,11,FALSE)</f>
        <v>270</v>
      </c>
      <c r="D271" t="e">
        <f t="shared" si="5"/>
        <v>#N/A</v>
      </c>
    </row>
    <row r="272" spans="1:4" ht="15.5" x14ac:dyDescent="0.35">
      <c r="A272" s="9" t="s">
        <v>499</v>
      </c>
      <c r="B272" t="e">
        <f>VLOOKUP(A272,'Men DL'!$C$2:$G$47,5,FALSE)</f>
        <v>#N/A</v>
      </c>
      <c r="C272">
        <f>VLOOKUP(A272,'Men Olympic'!$C$2:$M$550,11,FALSE)</f>
        <v>271</v>
      </c>
      <c r="D272" t="e">
        <f t="shared" si="5"/>
        <v>#N/A</v>
      </c>
    </row>
    <row r="273" spans="1:4" ht="15.5" x14ac:dyDescent="0.35">
      <c r="A273" s="9" t="s">
        <v>498</v>
      </c>
      <c r="B273" t="e">
        <f>VLOOKUP(A273,'Men DL'!$C$2:$G$47,5,FALSE)</f>
        <v>#N/A</v>
      </c>
      <c r="C273">
        <f>VLOOKUP(A273,'Men Olympic'!$C$2:$M$550,11,FALSE)</f>
        <v>272</v>
      </c>
      <c r="D273" t="e">
        <f t="shared" si="5"/>
        <v>#N/A</v>
      </c>
    </row>
    <row r="274" spans="1:4" ht="15.5" x14ac:dyDescent="0.35">
      <c r="A274" s="9" t="s">
        <v>497</v>
      </c>
      <c r="B274" t="e">
        <f>VLOOKUP(A274,'Men DL'!$C$2:$G$47,5,FALSE)</f>
        <v>#N/A</v>
      </c>
      <c r="C274">
        <f>VLOOKUP(A274,'Men Olympic'!$C$2:$M$550,11,FALSE)</f>
        <v>273</v>
      </c>
      <c r="D274" t="e">
        <f t="shared" si="5"/>
        <v>#N/A</v>
      </c>
    </row>
    <row r="275" spans="1:4" ht="15.5" x14ac:dyDescent="0.35">
      <c r="A275" s="9" t="s">
        <v>496</v>
      </c>
      <c r="B275" t="e">
        <f>VLOOKUP(A275,'Men DL'!$C$2:$G$47,5,FALSE)</f>
        <v>#N/A</v>
      </c>
      <c r="C275">
        <f>VLOOKUP(A275,'Men Olympic'!$C$2:$M$550,11,FALSE)</f>
        <v>274</v>
      </c>
      <c r="D275" t="e">
        <f t="shared" si="5"/>
        <v>#N/A</v>
      </c>
    </row>
    <row r="276" spans="1:4" ht="15.5" x14ac:dyDescent="0.35">
      <c r="A276" s="9" t="s">
        <v>495</v>
      </c>
      <c r="B276" t="e">
        <f>VLOOKUP(A276,'Men DL'!$C$2:$G$47,5,FALSE)</f>
        <v>#N/A</v>
      </c>
      <c r="C276">
        <f>VLOOKUP(A276,'Men Olympic'!$C$2:$M$550,11,FALSE)</f>
        <v>275</v>
      </c>
      <c r="D276" t="e">
        <f t="shared" si="5"/>
        <v>#N/A</v>
      </c>
    </row>
    <row r="277" spans="1:4" ht="15.5" x14ac:dyDescent="0.35">
      <c r="A277" s="9" t="s">
        <v>494</v>
      </c>
      <c r="B277" t="e">
        <f>VLOOKUP(A277,'Men DL'!$C$2:$G$47,5,FALSE)</f>
        <v>#N/A</v>
      </c>
      <c r="C277">
        <f>VLOOKUP(A277,'Men Olympic'!$C$2:$M$550,11,FALSE)</f>
        <v>276</v>
      </c>
      <c r="D277" t="e">
        <f t="shared" si="5"/>
        <v>#N/A</v>
      </c>
    </row>
    <row r="278" spans="1:4" ht="15.5" x14ac:dyDescent="0.35">
      <c r="A278" s="9" t="s">
        <v>493</v>
      </c>
      <c r="B278" t="e">
        <f>VLOOKUP(A278,'Men DL'!$C$2:$G$47,5,FALSE)</f>
        <v>#N/A</v>
      </c>
      <c r="C278">
        <f>VLOOKUP(A278,'Men Olympic'!$C$2:$M$550,11,FALSE)</f>
        <v>277</v>
      </c>
      <c r="D278" t="e">
        <f t="shared" si="5"/>
        <v>#N/A</v>
      </c>
    </row>
    <row r="279" spans="1:4" ht="15.5" x14ac:dyDescent="0.35">
      <c r="A279" s="9" t="s">
        <v>492</v>
      </c>
      <c r="B279" t="e">
        <f>VLOOKUP(A279,'Men DL'!$C$2:$G$47,5,FALSE)</f>
        <v>#N/A</v>
      </c>
      <c r="C279">
        <f>VLOOKUP(A279,'Men Olympic'!$C$2:$M$550,11,FALSE)</f>
        <v>278</v>
      </c>
      <c r="D279" t="e">
        <f t="shared" si="5"/>
        <v>#N/A</v>
      </c>
    </row>
    <row r="280" spans="1:4" ht="15.5" x14ac:dyDescent="0.35">
      <c r="A280" s="9" t="s">
        <v>491</v>
      </c>
      <c r="B280" t="e">
        <f>VLOOKUP(A280,'Men DL'!$C$2:$G$47,5,FALSE)</f>
        <v>#N/A</v>
      </c>
      <c r="C280">
        <f>VLOOKUP(A280,'Men Olympic'!$C$2:$M$550,11,FALSE)</f>
        <v>279</v>
      </c>
      <c r="D280" t="e">
        <f t="shared" si="5"/>
        <v>#N/A</v>
      </c>
    </row>
    <row r="281" spans="1:4" ht="15.5" x14ac:dyDescent="0.35">
      <c r="A281" s="9" t="s">
        <v>490</v>
      </c>
      <c r="B281" t="e">
        <f>VLOOKUP(A281,'Men DL'!$C$2:$G$47,5,FALSE)</f>
        <v>#N/A</v>
      </c>
      <c r="C281">
        <f>VLOOKUP(A281,'Men Olympic'!$C$2:$M$550,11,FALSE)</f>
        <v>280</v>
      </c>
      <c r="D281" t="e">
        <f t="shared" si="5"/>
        <v>#N/A</v>
      </c>
    </row>
    <row r="282" spans="1:4" ht="15.5" x14ac:dyDescent="0.35">
      <c r="A282" s="9" t="s">
        <v>489</v>
      </c>
      <c r="B282" t="e">
        <f>VLOOKUP(A282,'Men DL'!$C$2:$G$47,5,FALSE)</f>
        <v>#N/A</v>
      </c>
      <c r="C282">
        <f>VLOOKUP(A282,'Men Olympic'!$C$2:$M$550,11,FALSE)</f>
        <v>281</v>
      </c>
      <c r="D282" t="e">
        <f t="shared" si="5"/>
        <v>#N/A</v>
      </c>
    </row>
    <row r="283" spans="1:4" ht="15.5" x14ac:dyDescent="0.35">
      <c r="A283" s="9" t="s">
        <v>488</v>
      </c>
      <c r="B283" t="e">
        <f>VLOOKUP(A283,'Men DL'!$C$2:$G$47,5,FALSE)</f>
        <v>#N/A</v>
      </c>
      <c r="C283">
        <f>VLOOKUP(A283,'Men Olympic'!$C$2:$M$550,11,FALSE)</f>
        <v>282</v>
      </c>
      <c r="D283" t="e">
        <f t="shared" si="5"/>
        <v>#N/A</v>
      </c>
    </row>
    <row r="284" spans="1:4" ht="15.5" x14ac:dyDescent="0.35">
      <c r="A284" s="9" t="s">
        <v>487</v>
      </c>
      <c r="B284" t="e">
        <f>VLOOKUP(A284,'Men DL'!$C$2:$G$47,5,FALSE)</f>
        <v>#N/A</v>
      </c>
      <c r="C284">
        <f>VLOOKUP(A284,'Men Olympic'!$C$2:$M$550,11,FALSE)</f>
        <v>283</v>
      </c>
      <c r="D284" t="e">
        <f t="shared" si="5"/>
        <v>#N/A</v>
      </c>
    </row>
    <row r="285" spans="1:4" ht="15.5" x14ac:dyDescent="0.35">
      <c r="A285" s="9" t="s">
        <v>486</v>
      </c>
      <c r="B285" t="e">
        <f>VLOOKUP(A285,'Men DL'!$C$2:$G$47,5,FALSE)</f>
        <v>#N/A</v>
      </c>
      <c r="C285">
        <f>VLOOKUP(A285,'Men Olympic'!$C$2:$M$550,11,FALSE)</f>
        <v>284</v>
      </c>
      <c r="D285" t="e">
        <f t="shared" si="5"/>
        <v>#N/A</v>
      </c>
    </row>
    <row r="286" spans="1:4" ht="15.5" x14ac:dyDescent="0.35">
      <c r="A286" s="9" t="s">
        <v>485</v>
      </c>
      <c r="B286" t="e">
        <f>VLOOKUP(A286,'Men DL'!$C$2:$G$47,5,FALSE)</f>
        <v>#N/A</v>
      </c>
      <c r="C286">
        <f>VLOOKUP(A286,'Men Olympic'!$C$2:$M$550,11,FALSE)</f>
        <v>285</v>
      </c>
      <c r="D286" t="e">
        <f t="shared" si="5"/>
        <v>#N/A</v>
      </c>
    </row>
    <row r="287" spans="1:4" ht="15.5" x14ac:dyDescent="0.35">
      <c r="A287" s="9" t="s">
        <v>484</v>
      </c>
      <c r="B287" t="e">
        <f>VLOOKUP(A287,'Men DL'!$C$2:$G$47,5,FALSE)</f>
        <v>#N/A</v>
      </c>
      <c r="C287">
        <f>VLOOKUP(A287,'Men Olympic'!$C$2:$M$550,11,FALSE)</f>
        <v>286</v>
      </c>
      <c r="D287" t="e">
        <f t="shared" si="5"/>
        <v>#N/A</v>
      </c>
    </row>
    <row r="288" spans="1:4" ht="15.5" x14ac:dyDescent="0.35">
      <c r="A288" s="9" t="s">
        <v>483</v>
      </c>
      <c r="B288" t="e">
        <f>VLOOKUP(A288,'Men DL'!$C$2:$G$47,5,FALSE)</f>
        <v>#N/A</v>
      </c>
      <c r="C288">
        <f>VLOOKUP(A288,'Men Olympic'!$C$2:$M$550,11,FALSE)</f>
        <v>287</v>
      </c>
      <c r="D288" t="e">
        <f t="shared" si="5"/>
        <v>#N/A</v>
      </c>
    </row>
    <row r="289" spans="1:4" ht="15.5" x14ac:dyDescent="0.35">
      <c r="A289" s="9" t="s">
        <v>482</v>
      </c>
      <c r="B289" t="e">
        <f>VLOOKUP(A289,'Men DL'!$C$2:$G$47,5,FALSE)</f>
        <v>#N/A</v>
      </c>
      <c r="C289">
        <f>VLOOKUP(A289,'Men Olympic'!$C$2:$M$550,11,FALSE)</f>
        <v>288</v>
      </c>
      <c r="D289" t="e">
        <f t="shared" si="5"/>
        <v>#N/A</v>
      </c>
    </row>
    <row r="290" spans="1:4" ht="15.5" x14ac:dyDescent="0.35">
      <c r="A290" s="9" t="s">
        <v>481</v>
      </c>
      <c r="B290" t="e">
        <f>VLOOKUP(A290,'Men DL'!$C$2:$G$47,5,FALSE)</f>
        <v>#N/A</v>
      </c>
      <c r="C290">
        <f>VLOOKUP(A290,'Men Olympic'!$C$2:$M$550,11,FALSE)</f>
        <v>289</v>
      </c>
      <c r="D290" t="e">
        <f t="shared" si="5"/>
        <v>#N/A</v>
      </c>
    </row>
    <row r="291" spans="1:4" ht="15.5" x14ac:dyDescent="0.35">
      <c r="A291" s="9" t="s">
        <v>480</v>
      </c>
      <c r="B291" t="e">
        <f>VLOOKUP(A291,'Men DL'!$C$2:$G$47,5,FALSE)</f>
        <v>#N/A</v>
      </c>
      <c r="C291">
        <f>VLOOKUP(A291,'Men Olympic'!$C$2:$M$550,11,FALSE)</f>
        <v>290</v>
      </c>
      <c r="D291" t="e">
        <f t="shared" si="5"/>
        <v>#N/A</v>
      </c>
    </row>
    <row r="292" spans="1:4" ht="15.5" x14ac:dyDescent="0.35">
      <c r="A292" s="9" t="s">
        <v>479</v>
      </c>
      <c r="B292" t="e">
        <f>VLOOKUP(A292,'Men DL'!$C$2:$G$47,5,FALSE)</f>
        <v>#N/A</v>
      </c>
      <c r="C292">
        <f>VLOOKUP(A292,'Men Olympic'!$C$2:$M$550,11,FALSE)</f>
        <v>291</v>
      </c>
      <c r="D292" t="e">
        <f t="shared" si="5"/>
        <v>#N/A</v>
      </c>
    </row>
    <row r="293" spans="1:4" ht="15.5" x14ac:dyDescent="0.35">
      <c r="A293" s="9" t="s">
        <v>478</v>
      </c>
      <c r="B293" t="e">
        <f>VLOOKUP(A293,'Men DL'!$C$2:$G$47,5,FALSE)</f>
        <v>#N/A</v>
      </c>
      <c r="C293">
        <f>VLOOKUP(A293,'Men Olympic'!$C$2:$M$550,11,FALSE)</f>
        <v>292</v>
      </c>
      <c r="D293" t="e">
        <f t="shared" si="5"/>
        <v>#N/A</v>
      </c>
    </row>
    <row r="294" spans="1:4" ht="15.5" x14ac:dyDescent="0.35">
      <c r="A294" s="9" t="s">
        <v>477</v>
      </c>
      <c r="B294" t="e">
        <f>VLOOKUP(A294,'Men DL'!$C$2:$G$47,5,FALSE)</f>
        <v>#N/A</v>
      </c>
      <c r="C294">
        <f>VLOOKUP(A294,'Men Olympic'!$C$2:$M$550,11,FALSE)</f>
        <v>293</v>
      </c>
      <c r="D294" t="e">
        <f t="shared" si="5"/>
        <v>#N/A</v>
      </c>
    </row>
    <row r="295" spans="1:4" ht="15.5" x14ac:dyDescent="0.35">
      <c r="A295" s="9" t="s">
        <v>476</v>
      </c>
      <c r="B295" t="e">
        <f>VLOOKUP(A295,'Men DL'!$C$2:$G$47,5,FALSE)</f>
        <v>#N/A</v>
      </c>
      <c r="C295">
        <f>VLOOKUP(A295,'Men Olympic'!$C$2:$M$550,11,FALSE)</f>
        <v>294</v>
      </c>
      <c r="D295" t="e">
        <f t="shared" si="5"/>
        <v>#N/A</v>
      </c>
    </row>
    <row r="296" spans="1:4" ht="15.5" x14ac:dyDescent="0.35">
      <c r="A296" s="9" t="s">
        <v>475</v>
      </c>
      <c r="B296" t="e">
        <f>VLOOKUP(A296,'Men DL'!$C$2:$G$47,5,FALSE)</f>
        <v>#N/A</v>
      </c>
      <c r="C296">
        <f>VLOOKUP(A296,'Men Olympic'!$C$2:$M$550,11,FALSE)</f>
        <v>295</v>
      </c>
      <c r="D296" t="e">
        <f t="shared" si="5"/>
        <v>#N/A</v>
      </c>
    </row>
    <row r="297" spans="1:4" ht="15.5" x14ac:dyDescent="0.35">
      <c r="A297" s="9" t="s">
        <v>229</v>
      </c>
      <c r="B297" t="e">
        <f>VLOOKUP(A297,'Men DL'!$C$2:$G$47,5,FALSE)</f>
        <v>#N/A</v>
      </c>
      <c r="C297">
        <f>VLOOKUP(A297,'Men Olympic'!$C$2:$M$550,11,FALSE)</f>
        <v>296</v>
      </c>
      <c r="D297" t="e">
        <f t="shared" si="5"/>
        <v>#N/A</v>
      </c>
    </row>
    <row r="298" spans="1:4" ht="15.5" x14ac:dyDescent="0.35">
      <c r="A298" s="9" t="s">
        <v>474</v>
      </c>
      <c r="B298" t="e">
        <f>VLOOKUP(A298,'Men DL'!$C$2:$G$47,5,FALSE)</f>
        <v>#N/A</v>
      </c>
      <c r="C298">
        <f>VLOOKUP(A298,'Men Olympic'!$C$2:$M$550,11,FALSE)</f>
        <v>297</v>
      </c>
      <c r="D298" t="e">
        <f t="shared" si="5"/>
        <v>#N/A</v>
      </c>
    </row>
    <row r="299" spans="1:4" ht="15.5" x14ac:dyDescent="0.35">
      <c r="A299" s="9" t="s">
        <v>473</v>
      </c>
      <c r="B299" t="e">
        <f>VLOOKUP(A299,'Men DL'!$C$2:$G$47,5,FALSE)</f>
        <v>#N/A</v>
      </c>
      <c r="C299">
        <f>VLOOKUP(A299,'Men Olympic'!$C$2:$M$550,11,FALSE)</f>
        <v>298</v>
      </c>
      <c r="D299" t="e">
        <f t="shared" si="5"/>
        <v>#N/A</v>
      </c>
    </row>
    <row r="300" spans="1:4" ht="15.5" x14ac:dyDescent="0.35">
      <c r="A300" s="9" t="s">
        <v>472</v>
      </c>
      <c r="B300" t="e">
        <f>VLOOKUP(A300,'Men DL'!$C$2:$G$47,5,FALSE)</f>
        <v>#N/A</v>
      </c>
      <c r="C300">
        <f>VLOOKUP(A300,'Men Olympic'!$C$2:$M$550,11,FALSE)</f>
        <v>299</v>
      </c>
      <c r="D300" t="e">
        <f t="shared" si="5"/>
        <v>#N/A</v>
      </c>
    </row>
    <row r="301" spans="1:4" ht="15.5" x14ac:dyDescent="0.35">
      <c r="A301" s="9" t="s">
        <v>471</v>
      </c>
      <c r="B301" t="e">
        <f>VLOOKUP(A301,'Men DL'!$C$2:$G$47,5,FALSE)</f>
        <v>#N/A</v>
      </c>
      <c r="C301">
        <f>VLOOKUP(A301,'Men Olympic'!$C$2:$M$550,11,FALSE)</f>
        <v>300</v>
      </c>
      <c r="D301" t="e">
        <f t="shared" si="5"/>
        <v>#N/A</v>
      </c>
    </row>
    <row r="302" spans="1:4" ht="15.5" x14ac:dyDescent="0.35">
      <c r="A302" s="9" t="s">
        <v>470</v>
      </c>
      <c r="B302" t="e">
        <f>VLOOKUP(A302,'Men DL'!$C$2:$G$47,5,FALSE)</f>
        <v>#N/A</v>
      </c>
      <c r="C302">
        <f>VLOOKUP(A302,'Men Olympic'!$C$2:$M$550,11,FALSE)</f>
        <v>301</v>
      </c>
      <c r="D302" t="e">
        <f t="shared" si="5"/>
        <v>#N/A</v>
      </c>
    </row>
    <row r="303" spans="1:4" ht="15.5" x14ac:dyDescent="0.35">
      <c r="A303" s="9" t="s">
        <v>469</v>
      </c>
      <c r="B303" t="e">
        <f>VLOOKUP(A303,'Men DL'!$C$2:$G$47,5,FALSE)</f>
        <v>#N/A</v>
      </c>
      <c r="C303">
        <f>VLOOKUP(A303,'Men Olympic'!$C$2:$M$550,11,FALSE)</f>
        <v>302</v>
      </c>
      <c r="D303" t="e">
        <f t="shared" si="5"/>
        <v>#N/A</v>
      </c>
    </row>
    <row r="304" spans="1:4" ht="15.5" x14ac:dyDescent="0.35">
      <c r="A304" s="9" t="s">
        <v>468</v>
      </c>
      <c r="B304" t="e">
        <f>VLOOKUP(A304,'Men DL'!$C$2:$G$47,5,FALSE)</f>
        <v>#N/A</v>
      </c>
      <c r="C304">
        <f>VLOOKUP(A304,'Men Olympic'!$C$2:$M$550,11,FALSE)</f>
        <v>303</v>
      </c>
      <c r="D304" t="e">
        <f t="shared" si="5"/>
        <v>#N/A</v>
      </c>
    </row>
    <row r="305" spans="1:4" ht="15.5" x14ac:dyDescent="0.35">
      <c r="A305" s="9" t="s">
        <v>467</v>
      </c>
      <c r="B305" t="e">
        <f>VLOOKUP(A305,'Men DL'!$C$2:$G$47,5,FALSE)</f>
        <v>#N/A</v>
      </c>
      <c r="C305">
        <f>VLOOKUP(A305,'Men Olympic'!$C$2:$M$550,11,FALSE)</f>
        <v>304</v>
      </c>
      <c r="D305" t="e">
        <f t="shared" si="5"/>
        <v>#N/A</v>
      </c>
    </row>
    <row r="306" spans="1:4" ht="15.5" x14ac:dyDescent="0.35">
      <c r="A306" s="9" t="s">
        <v>466</v>
      </c>
      <c r="B306" t="e">
        <f>VLOOKUP(A306,'Men DL'!$C$2:$G$47,5,FALSE)</f>
        <v>#N/A</v>
      </c>
      <c r="C306">
        <f>VLOOKUP(A306,'Men Olympic'!$C$2:$M$550,11,FALSE)</f>
        <v>305</v>
      </c>
      <c r="D306" t="e">
        <f t="shared" si="5"/>
        <v>#N/A</v>
      </c>
    </row>
    <row r="307" spans="1:4" ht="15.5" x14ac:dyDescent="0.35">
      <c r="A307" s="9" t="s">
        <v>465</v>
      </c>
      <c r="B307" t="e">
        <f>VLOOKUP(A307,'Men DL'!$C$2:$G$47,5,FALSE)</f>
        <v>#N/A</v>
      </c>
      <c r="C307">
        <f>VLOOKUP(A307,'Men Olympic'!$C$2:$M$550,11,FALSE)</f>
        <v>306</v>
      </c>
      <c r="D307" t="e">
        <f t="shared" si="5"/>
        <v>#N/A</v>
      </c>
    </row>
    <row r="308" spans="1:4" ht="15.5" x14ac:dyDescent="0.35">
      <c r="A308" s="9" t="s">
        <v>464</v>
      </c>
      <c r="B308" t="e">
        <f>VLOOKUP(A308,'Men DL'!$C$2:$G$47,5,FALSE)</f>
        <v>#N/A</v>
      </c>
      <c r="C308">
        <f>VLOOKUP(A308,'Men Olympic'!$C$2:$M$550,11,FALSE)</f>
        <v>307</v>
      </c>
      <c r="D308" t="e">
        <f t="shared" si="5"/>
        <v>#N/A</v>
      </c>
    </row>
    <row r="309" spans="1:4" ht="15.5" x14ac:dyDescent="0.35">
      <c r="A309" s="9" t="s">
        <v>463</v>
      </c>
      <c r="B309" t="e">
        <f>VLOOKUP(A309,'Men DL'!$C$2:$G$47,5,FALSE)</f>
        <v>#N/A</v>
      </c>
      <c r="C309">
        <f>VLOOKUP(A309,'Men Olympic'!$C$2:$M$550,11,FALSE)</f>
        <v>308</v>
      </c>
      <c r="D309" t="e">
        <f t="shared" si="5"/>
        <v>#N/A</v>
      </c>
    </row>
    <row r="310" spans="1:4" ht="15.5" x14ac:dyDescent="0.35">
      <c r="A310" s="9" t="s">
        <v>462</v>
      </c>
      <c r="B310" t="e">
        <f>VLOOKUP(A310,'Men DL'!$C$2:$G$47,5,FALSE)</f>
        <v>#N/A</v>
      </c>
      <c r="C310">
        <f>VLOOKUP(A310,'Men Olympic'!$C$2:$M$550,11,FALSE)</f>
        <v>309</v>
      </c>
      <c r="D310" t="e">
        <f t="shared" si="5"/>
        <v>#N/A</v>
      </c>
    </row>
    <row r="311" spans="1:4" ht="15.5" x14ac:dyDescent="0.35">
      <c r="A311" s="9" t="s">
        <v>461</v>
      </c>
      <c r="B311" t="e">
        <f>VLOOKUP(A311,'Men DL'!$C$2:$G$47,5,FALSE)</f>
        <v>#N/A</v>
      </c>
      <c r="C311">
        <f>VLOOKUP(A311,'Men Olympic'!$C$2:$M$550,11,FALSE)</f>
        <v>310</v>
      </c>
      <c r="D311" t="e">
        <f t="shared" si="5"/>
        <v>#N/A</v>
      </c>
    </row>
    <row r="312" spans="1:4" ht="15.5" x14ac:dyDescent="0.35">
      <c r="A312" s="9" t="s">
        <v>460</v>
      </c>
      <c r="B312" t="e">
        <f>VLOOKUP(A312,'Men DL'!$C$2:$G$47,5,FALSE)</f>
        <v>#N/A</v>
      </c>
      <c r="C312">
        <f>VLOOKUP(A312,'Men Olympic'!$C$2:$M$550,11,FALSE)</f>
        <v>311</v>
      </c>
      <c r="D312" t="e">
        <f t="shared" si="5"/>
        <v>#N/A</v>
      </c>
    </row>
    <row r="313" spans="1:4" ht="15.5" x14ac:dyDescent="0.35">
      <c r="A313" s="9" t="s">
        <v>459</v>
      </c>
      <c r="B313" t="e">
        <f>VLOOKUP(A313,'Men DL'!$C$2:$G$47,5,FALSE)</f>
        <v>#N/A</v>
      </c>
      <c r="C313">
        <f>VLOOKUP(A313,'Men Olympic'!$C$2:$M$550,11,FALSE)</f>
        <v>312</v>
      </c>
      <c r="D313" t="e">
        <f t="shared" si="5"/>
        <v>#N/A</v>
      </c>
    </row>
    <row r="314" spans="1:4" ht="15.5" x14ac:dyDescent="0.35">
      <c r="A314" s="9" t="s">
        <v>458</v>
      </c>
      <c r="B314" t="e">
        <f>VLOOKUP(A314,'Men DL'!$C$2:$G$47,5,FALSE)</f>
        <v>#N/A</v>
      </c>
      <c r="C314">
        <f>VLOOKUP(A314,'Men Olympic'!$C$2:$M$550,11,FALSE)</f>
        <v>313</v>
      </c>
      <c r="D314" t="e">
        <f t="shared" si="5"/>
        <v>#N/A</v>
      </c>
    </row>
    <row r="315" spans="1:4" ht="15.5" x14ac:dyDescent="0.35">
      <c r="A315" s="9" t="s">
        <v>457</v>
      </c>
      <c r="B315" t="e">
        <f>VLOOKUP(A315,'Men DL'!$C$2:$G$47,5,FALSE)</f>
        <v>#N/A</v>
      </c>
      <c r="C315">
        <f>VLOOKUP(A315,'Men Olympic'!$C$2:$M$550,11,FALSE)</f>
        <v>314</v>
      </c>
      <c r="D315" t="e">
        <f t="shared" si="5"/>
        <v>#N/A</v>
      </c>
    </row>
    <row r="316" spans="1:4" ht="15.5" x14ac:dyDescent="0.35">
      <c r="A316" s="9" t="s">
        <v>456</v>
      </c>
      <c r="B316" t="e">
        <f>VLOOKUP(A316,'Men DL'!$C$2:$G$47,5,FALSE)</f>
        <v>#N/A</v>
      </c>
      <c r="C316">
        <f>VLOOKUP(A316,'Men Olympic'!$C$2:$M$550,11,FALSE)</f>
        <v>315</v>
      </c>
      <c r="D316" t="e">
        <f t="shared" si="5"/>
        <v>#N/A</v>
      </c>
    </row>
    <row r="317" spans="1:4" ht="15.5" x14ac:dyDescent="0.35">
      <c r="A317" s="9" t="s">
        <v>455</v>
      </c>
      <c r="B317" t="e">
        <f>VLOOKUP(A317,'Men DL'!$C$2:$G$47,5,FALSE)</f>
        <v>#N/A</v>
      </c>
      <c r="C317">
        <f>VLOOKUP(A317,'Men Olympic'!$C$2:$M$550,11,FALSE)</f>
        <v>316</v>
      </c>
      <c r="D317" t="e">
        <f t="shared" si="5"/>
        <v>#N/A</v>
      </c>
    </row>
    <row r="318" spans="1:4" ht="15.5" x14ac:dyDescent="0.35">
      <c r="A318" s="9" t="s">
        <v>454</v>
      </c>
      <c r="B318" t="e">
        <f>VLOOKUP(A318,'Men DL'!$C$2:$G$47,5,FALSE)</f>
        <v>#N/A</v>
      </c>
      <c r="C318">
        <f>VLOOKUP(A318,'Men Olympic'!$C$2:$M$550,11,FALSE)</f>
        <v>317</v>
      </c>
      <c r="D318" t="e">
        <f t="shared" si="5"/>
        <v>#N/A</v>
      </c>
    </row>
    <row r="319" spans="1:4" ht="15.5" x14ac:dyDescent="0.35">
      <c r="A319" s="9" t="s">
        <v>453</v>
      </c>
      <c r="B319" t="e">
        <f>VLOOKUP(A319,'Men DL'!$C$2:$G$47,5,FALSE)</f>
        <v>#N/A</v>
      </c>
      <c r="C319">
        <f>VLOOKUP(A319,'Men Olympic'!$C$2:$M$550,11,FALSE)</f>
        <v>318</v>
      </c>
      <c r="D319" t="e">
        <f t="shared" si="5"/>
        <v>#N/A</v>
      </c>
    </row>
    <row r="320" spans="1:4" ht="15.5" x14ac:dyDescent="0.35">
      <c r="A320" s="9" t="s">
        <v>452</v>
      </c>
      <c r="B320" t="e">
        <f>VLOOKUP(A320,'Men DL'!$C$2:$G$47,5,FALSE)</f>
        <v>#N/A</v>
      </c>
      <c r="C320">
        <f>VLOOKUP(A320,'Men Olympic'!$C$2:$M$550,11,FALSE)</f>
        <v>319</v>
      </c>
      <c r="D320" t="e">
        <f t="shared" si="5"/>
        <v>#N/A</v>
      </c>
    </row>
    <row r="321" spans="1:4" ht="15.5" x14ac:dyDescent="0.35">
      <c r="A321" s="9" t="s">
        <v>451</v>
      </c>
      <c r="B321" t="e">
        <f>VLOOKUP(A321,'Men DL'!$C$2:$G$47,5,FALSE)</f>
        <v>#N/A</v>
      </c>
      <c r="C321">
        <f>VLOOKUP(A321,'Men Olympic'!$C$2:$M$550,11,FALSE)</f>
        <v>320</v>
      </c>
      <c r="D321" t="e">
        <f t="shared" si="5"/>
        <v>#N/A</v>
      </c>
    </row>
    <row r="322" spans="1:4" ht="15.5" x14ac:dyDescent="0.35">
      <c r="A322" s="9" t="s">
        <v>450</v>
      </c>
      <c r="B322" t="e">
        <f>VLOOKUP(A322,'Men DL'!$C$2:$G$47,5,FALSE)</f>
        <v>#N/A</v>
      </c>
      <c r="C322">
        <f>VLOOKUP(A322,'Men Olympic'!$C$2:$M$550,11,FALSE)</f>
        <v>321</v>
      </c>
      <c r="D322" t="e">
        <f t="shared" ref="D322:D385" si="6">B322+C322</f>
        <v>#N/A</v>
      </c>
    </row>
    <row r="323" spans="1:4" ht="15.5" x14ac:dyDescent="0.35">
      <c r="A323" s="9" t="s">
        <v>449</v>
      </c>
      <c r="B323" t="e">
        <f>VLOOKUP(A323,'Men DL'!$C$2:$G$47,5,FALSE)</f>
        <v>#N/A</v>
      </c>
      <c r="C323">
        <f>VLOOKUP(A323,'Men Olympic'!$C$2:$M$550,11,FALSE)</f>
        <v>322</v>
      </c>
      <c r="D323" t="e">
        <f t="shared" si="6"/>
        <v>#N/A</v>
      </c>
    </row>
    <row r="324" spans="1:4" ht="15.5" x14ac:dyDescent="0.35">
      <c r="A324" s="9" t="s">
        <v>448</v>
      </c>
      <c r="B324" t="e">
        <f>VLOOKUP(A324,'Men DL'!$C$2:$G$47,5,FALSE)</f>
        <v>#N/A</v>
      </c>
      <c r="C324">
        <f>VLOOKUP(A324,'Men Olympic'!$C$2:$M$550,11,FALSE)</f>
        <v>323</v>
      </c>
      <c r="D324" t="e">
        <f t="shared" si="6"/>
        <v>#N/A</v>
      </c>
    </row>
    <row r="325" spans="1:4" ht="15.5" x14ac:dyDescent="0.35">
      <c r="A325" s="9" t="s">
        <v>447</v>
      </c>
      <c r="B325" t="e">
        <f>VLOOKUP(A325,'Men DL'!$C$2:$G$47,5,FALSE)</f>
        <v>#N/A</v>
      </c>
      <c r="C325">
        <f>VLOOKUP(A325,'Men Olympic'!$C$2:$M$550,11,FALSE)</f>
        <v>324</v>
      </c>
      <c r="D325" t="e">
        <f t="shared" si="6"/>
        <v>#N/A</v>
      </c>
    </row>
    <row r="326" spans="1:4" ht="15.5" x14ac:dyDescent="0.35">
      <c r="A326" s="9" t="s">
        <v>446</v>
      </c>
      <c r="B326" t="e">
        <f>VLOOKUP(A326,'Men DL'!$C$2:$G$47,5,FALSE)</f>
        <v>#N/A</v>
      </c>
      <c r="C326">
        <f>VLOOKUP(A326,'Men Olympic'!$C$2:$M$550,11,FALSE)</f>
        <v>325</v>
      </c>
      <c r="D326" t="e">
        <f t="shared" si="6"/>
        <v>#N/A</v>
      </c>
    </row>
    <row r="327" spans="1:4" ht="15.5" x14ac:dyDescent="0.35">
      <c r="A327" s="9" t="s">
        <v>445</v>
      </c>
      <c r="B327" t="e">
        <f>VLOOKUP(A327,'Men DL'!$C$2:$G$47,5,FALSE)</f>
        <v>#N/A</v>
      </c>
      <c r="C327">
        <f>VLOOKUP(A327,'Men Olympic'!$C$2:$M$550,11,FALSE)</f>
        <v>326</v>
      </c>
      <c r="D327" t="e">
        <f t="shared" si="6"/>
        <v>#N/A</v>
      </c>
    </row>
    <row r="328" spans="1:4" ht="15.5" x14ac:dyDescent="0.35">
      <c r="A328" s="9" t="s">
        <v>444</v>
      </c>
      <c r="B328" t="e">
        <f>VLOOKUP(A328,'Men DL'!$C$2:$G$47,5,FALSE)</f>
        <v>#N/A</v>
      </c>
      <c r="C328">
        <f>VLOOKUP(A328,'Men Olympic'!$C$2:$M$550,11,FALSE)</f>
        <v>327</v>
      </c>
      <c r="D328" t="e">
        <f t="shared" si="6"/>
        <v>#N/A</v>
      </c>
    </row>
    <row r="329" spans="1:4" ht="15.5" x14ac:dyDescent="0.35">
      <c r="A329" s="9" t="s">
        <v>443</v>
      </c>
      <c r="B329" t="e">
        <f>VLOOKUP(A329,'Men DL'!$C$2:$G$47,5,FALSE)</f>
        <v>#N/A</v>
      </c>
      <c r="C329">
        <f>VLOOKUP(A329,'Men Olympic'!$C$2:$M$550,11,FALSE)</f>
        <v>328</v>
      </c>
      <c r="D329" t="e">
        <f t="shared" si="6"/>
        <v>#N/A</v>
      </c>
    </row>
    <row r="330" spans="1:4" ht="15.5" x14ac:dyDescent="0.35">
      <c r="A330" s="9" t="s">
        <v>442</v>
      </c>
      <c r="B330" t="e">
        <f>VLOOKUP(A330,'Men DL'!$C$2:$G$47,5,FALSE)</f>
        <v>#N/A</v>
      </c>
      <c r="C330">
        <f>VLOOKUP(A330,'Men Olympic'!$C$2:$M$550,11,FALSE)</f>
        <v>329</v>
      </c>
      <c r="D330" t="e">
        <f t="shared" si="6"/>
        <v>#N/A</v>
      </c>
    </row>
    <row r="331" spans="1:4" ht="15.5" x14ac:dyDescent="0.35">
      <c r="A331" s="9" t="s">
        <v>441</v>
      </c>
      <c r="B331" t="e">
        <f>VLOOKUP(A331,'Men DL'!$C$2:$G$47,5,FALSE)</f>
        <v>#N/A</v>
      </c>
      <c r="C331">
        <f>VLOOKUP(A331,'Men Olympic'!$C$2:$M$550,11,FALSE)</f>
        <v>330</v>
      </c>
      <c r="D331" t="e">
        <f t="shared" si="6"/>
        <v>#N/A</v>
      </c>
    </row>
    <row r="332" spans="1:4" ht="15.5" x14ac:dyDescent="0.35">
      <c r="A332" s="9" t="s">
        <v>440</v>
      </c>
      <c r="B332" t="e">
        <f>VLOOKUP(A332,'Men DL'!$C$2:$G$47,5,FALSE)</f>
        <v>#N/A</v>
      </c>
      <c r="C332">
        <f>VLOOKUP(A332,'Men Olympic'!$C$2:$M$550,11,FALSE)</f>
        <v>331</v>
      </c>
      <c r="D332" t="e">
        <f t="shared" si="6"/>
        <v>#N/A</v>
      </c>
    </row>
    <row r="333" spans="1:4" ht="15.5" x14ac:dyDescent="0.35">
      <c r="A333" s="9" t="s">
        <v>439</v>
      </c>
      <c r="B333" t="e">
        <f>VLOOKUP(A333,'Men DL'!$C$2:$G$47,5,FALSE)</f>
        <v>#N/A</v>
      </c>
      <c r="C333">
        <f>VLOOKUP(A333,'Men Olympic'!$C$2:$M$550,11,FALSE)</f>
        <v>332</v>
      </c>
      <c r="D333" t="e">
        <f t="shared" si="6"/>
        <v>#N/A</v>
      </c>
    </row>
    <row r="334" spans="1:4" ht="15.5" x14ac:dyDescent="0.35">
      <c r="A334" s="9" t="s">
        <v>438</v>
      </c>
      <c r="B334" t="e">
        <f>VLOOKUP(A334,'Men DL'!$C$2:$G$47,5,FALSE)</f>
        <v>#N/A</v>
      </c>
      <c r="C334">
        <f>VLOOKUP(A334,'Men Olympic'!$C$2:$M$550,11,FALSE)</f>
        <v>333</v>
      </c>
      <c r="D334" t="e">
        <f t="shared" si="6"/>
        <v>#N/A</v>
      </c>
    </row>
    <row r="335" spans="1:4" ht="15.5" x14ac:dyDescent="0.35">
      <c r="A335" s="9" t="s">
        <v>437</v>
      </c>
      <c r="B335" t="e">
        <f>VLOOKUP(A335,'Men DL'!$C$2:$G$47,5,FALSE)</f>
        <v>#N/A</v>
      </c>
      <c r="C335">
        <f>VLOOKUP(A335,'Men Olympic'!$C$2:$M$550,11,FALSE)</f>
        <v>334</v>
      </c>
      <c r="D335" t="e">
        <f t="shared" si="6"/>
        <v>#N/A</v>
      </c>
    </row>
    <row r="336" spans="1:4" ht="15.5" x14ac:dyDescent="0.35">
      <c r="A336" s="9" t="s">
        <v>436</v>
      </c>
      <c r="B336" t="e">
        <f>VLOOKUP(A336,'Men DL'!$C$2:$G$47,5,FALSE)</f>
        <v>#N/A</v>
      </c>
      <c r="C336">
        <f>VLOOKUP(A336,'Men Olympic'!$C$2:$M$550,11,FALSE)</f>
        <v>335</v>
      </c>
      <c r="D336" t="e">
        <f t="shared" si="6"/>
        <v>#N/A</v>
      </c>
    </row>
    <row r="337" spans="1:4" ht="15.5" x14ac:dyDescent="0.35">
      <c r="A337" s="9" t="s">
        <v>435</v>
      </c>
      <c r="B337" t="e">
        <f>VLOOKUP(A337,'Men DL'!$C$2:$G$47,5,FALSE)</f>
        <v>#N/A</v>
      </c>
      <c r="C337">
        <f>VLOOKUP(A337,'Men Olympic'!$C$2:$M$550,11,FALSE)</f>
        <v>336</v>
      </c>
      <c r="D337" t="e">
        <f t="shared" si="6"/>
        <v>#N/A</v>
      </c>
    </row>
    <row r="338" spans="1:4" ht="15.5" x14ac:dyDescent="0.35">
      <c r="A338" s="9" t="s">
        <v>434</v>
      </c>
      <c r="B338" t="e">
        <f>VLOOKUP(A338,'Men DL'!$C$2:$G$47,5,FALSE)</f>
        <v>#N/A</v>
      </c>
      <c r="C338">
        <f>VLOOKUP(A338,'Men Olympic'!$C$2:$M$550,11,FALSE)</f>
        <v>337</v>
      </c>
      <c r="D338" t="e">
        <f t="shared" si="6"/>
        <v>#N/A</v>
      </c>
    </row>
    <row r="339" spans="1:4" ht="15.5" x14ac:dyDescent="0.35">
      <c r="A339" s="9" t="s">
        <v>433</v>
      </c>
      <c r="B339" t="e">
        <f>VLOOKUP(A339,'Men DL'!$C$2:$G$47,5,FALSE)</f>
        <v>#N/A</v>
      </c>
      <c r="C339">
        <f>VLOOKUP(A339,'Men Olympic'!$C$2:$M$550,11,FALSE)</f>
        <v>338</v>
      </c>
      <c r="D339" t="e">
        <f t="shared" si="6"/>
        <v>#N/A</v>
      </c>
    </row>
    <row r="340" spans="1:4" ht="15.5" x14ac:dyDescent="0.35">
      <c r="A340" s="9" t="s">
        <v>432</v>
      </c>
      <c r="B340" t="e">
        <f>VLOOKUP(A340,'Men DL'!$C$2:$G$47,5,FALSE)</f>
        <v>#N/A</v>
      </c>
      <c r="C340">
        <f>VLOOKUP(A340,'Men Olympic'!$C$2:$M$550,11,FALSE)</f>
        <v>339</v>
      </c>
      <c r="D340" t="e">
        <f t="shared" si="6"/>
        <v>#N/A</v>
      </c>
    </row>
    <row r="341" spans="1:4" ht="15.5" x14ac:dyDescent="0.35">
      <c r="A341" s="9" t="s">
        <v>431</v>
      </c>
      <c r="B341" t="e">
        <f>VLOOKUP(A341,'Men DL'!$C$2:$G$47,5,FALSE)</f>
        <v>#N/A</v>
      </c>
      <c r="C341">
        <f>VLOOKUP(A341,'Men Olympic'!$C$2:$M$550,11,FALSE)</f>
        <v>340</v>
      </c>
      <c r="D341" t="e">
        <f t="shared" si="6"/>
        <v>#N/A</v>
      </c>
    </row>
    <row r="342" spans="1:4" ht="15.5" x14ac:dyDescent="0.35">
      <c r="A342" s="9" t="s">
        <v>430</v>
      </c>
      <c r="B342" t="e">
        <f>VLOOKUP(A342,'Men DL'!$C$2:$G$47,5,FALSE)</f>
        <v>#N/A</v>
      </c>
      <c r="C342">
        <f>VLOOKUP(A342,'Men Olympic'!$C$2:$M$550,11,FALSE)</f>
        <v>341</v>
      </c>
      <c r="D342" t="e">
        <f t="shared" si="6"/>
        <v>#N/A</v>
      </c>
    </row>
    <row r="343" spans="1:4" ht="15.5" x14ac:dyDescent="0.35">
      <c r="A343" s="9" t="s">
        <v>429</v>
      </c>
      <c r="B343" t="e">
        <f>VLOOKUP(A343,'Men DL'!$C$2:$G$47,5,FALSE)</f>
        <v>#N/A</v>
      </c>
      <c r="C343">
        <f>VLOOKUP(A343,'Men Olympic'!$C$2:$M$550,11,FALSE)</f>
        <v>342</v>
      </c>
      <c r="D343" t="e">
        <f t="shared" si="6"/>
        <v>#N/A</v>
      </c>
    </row>
    <row r="344" spans="1:4" ht="15.5" x14ac:dyDescent="0.35">
      <c r="A344" s="9" t="s">
        <v>428</v>
      </c>
      <c r="B344" t="e">
        <f>VLOOKUP(A344,'Men DL'!$C$2:$G$47,5,FALSE)</f>
        <v>#N/A</v>
      </c>
      <c r="C344">
        <f>VLOOKUP(A344,'Men Olympic'!$C$2:$M$550,11,FALSE)</f>
        <v>343</v>
      </c>
      <c r="D344" t="e">
        <f t="shared" si="6"/>
        <v>#N/A</v>
      </c>
    </row>
    <row r="345" spans="1:4" ht="15.5" x14ac:dyDescent="0.35">
      <c r="A345" s="9" t="s">
        <v>427</v>
      </c>
      <c r="B345" t="e">
        <f>VLOOKUP(A345,'Men DL'!$C$2:$G$47,5,FALSE)</f>
        <v>#N/A</v>
      </c>
      <c r="C345">
        <f>VLOOKUP(A345,'Men Olympic'!$C$2:$M$550,11,FALSE)</f>
        <v>344</v>
      </c>
      <c r="D345" t="e">
        <f t="shared" si="6"/>
        <v>#N/A</v>
      </c>
    </row>
    <row r="346" spans="1:4" ht="15.5" x14ac:dyDescent="0.35">
      <c r="A346" s="9" t="s">
        <v>426</v>
      </c>
      <c r="B346" t="e">
        <f>VLOOKUP(A346,'Men DL'!$C$2:$G$47,5,FALSE)</f>
        <v>#N/A</v>
      </c>
      <c r="C346">
        <f>VLOOKUP(A346,'Men Olympic'!$C$2:$M$550,11,FALSE)</f>
        <v>345</v>
      </c>
      <c r="D346" t="e">
        <f t="shared" si="6"/>
        <v>#N/A</v>
      </c>
    </row>
    <row r="347" spans="1:4" ht="15.5" x14ac:dyDescent="0.35">
      <c r="A347" s="9" t="s">
        <v>425</v>
      </c>
      <c r="B347" t="e">
        <f>VLOOKUP(A347,'Men DL'!$C$2:$G$47,5,FALSE)</f>
        <v>#N/A</v>
      </c>
      <c r="C347">
        <f>VLOOKUP(A347,'Men Olympic'!$C$2:$M$550,11,FALSE)</f>
        <v>346</v>
      </c>
      <c r="D347" t="e">
        <f t="shared" si="6"/>
        <v>#N/A</v>
      </c>
    </row>
    <row r="348" spans="1:4" ht="15.5" x14ac:dyDescent="0.35">
      <c r="A348" s="9" t="s">
        <v>424</v>
      </c>
      <c r="B348" t="e">
        <f>VLOOKUP(A348,'Men DL'!$C$2:$G$47,5,FALSE)</f>
        <v>#N/A</v>
      </c>
      <c r="C348">
        <f>VLOOKUP(A348,'Men Olympic'!$C$2:$M$550,11,FALSE)</f>
        <v>347</v>
      </c>
      <c r="D348" t="e">
        <f t="shared" si="6"/>
        <v>#N/A</v>
      </c>
    </row>
    <row r="349" spans="1:4" ht="15.5" x14ac:dyDescent="0.35">
      <c r="A349" s="9" t="s">
        <v>423</v>
      </c>
      <c r="B349" t="e">
        <f>VLOOKUP(A349,'Men DL'!$C$2:$G$47,5,FALSE)</f>
        <v>#N/A</v>
      </c>
      <c r="C349">
        <f>VLOOKUP(A349,'Men Olympic'!$C$2:$M$550,11,FALSE)</f>
        <v>348</v>
      </c>
      <c r="D349" t="e">
        <f t="shared" si="6"/>
        <v>#N/A</v>
      </c>
    </row>
    <row r="350" spans="1:4" ht="15.5" x14ac:dyDescent="0.35">
      <c r="A350" s="9" t="s">
        <v>422</v>
      </c>
      <c r="B350" t="e">
        <f>VLOOKUP(A350,'Men DL'!$C$2:$G$47,5,FALSE)</f>
        <v>#N/A</v>
      </c>
      <c r="C350">
        <f>VLOOKUP(A350,'Men Olympic'!$C$2:$M$550,11,FALSE)</f>
        <v>349</v>
      </c>
      <c r="D350" t="e">
        <f t="shared" si="6"/>
        <v>#N/A</v>
      </c>
    </row>
    <row r="351" spans="1:4" ht="15.5" x14ac:dyDescent="0.35">
      <c r="A351" s="9" t="s">
        <v>421</v>
      </c>
      <c r="B351" t="e">
        <f>VLOOKUP(A351,'Men DL'!$C$2:$G$47,5,FALSE)</f>
        <v>#N/A</v>
      </c>
      <c r="C351">
        <f>VLOOKUP(A351,'Men Olympic'!$C$2:$M$550,11,FALSE)</f>
        <v>350</v>
      </c>
      <c r="D351" t="e">
        <f t="shared" si="6"/>
        <v>#N/A</v>
      </c>
    </row>
    <row r="352" spans="1:4" ht="15.5" x14ac:dyDescent="0.35">
      <c r="A352" s="9" t="s">
        <v>239</v>
      </c>
      <c r="B352" t="e">
        <f>VLOOKUP(A352,'Men DL'!$C$2:$G$47,5,FALSE)</f>
        <v>#N/A</v>
      </c>
      <c r="C352">
        <f>VLOOKUP(A352,'Men Olympic'!$C$2:$M$550,11,FALSE)</f>
        <v>351</v>
      </c>
      <c r="D352" t="e">
        <f t="shared" si="6"/>
        <v>#N/A</v>
      </c>
    </row>
    <row r="353" spans="1:4" ht="15.5" x14ac:dyDescent="0.35">
      <c r="A353" s="9" t="s">
        <v>420</v>
      </c>
      <c r="B353" t="e">
        <f>VLOOKUP(A353,'Men DL'!$C$2:$G$47,5,FALSE)</f>
        <v>#N/A</v>
      </c>
      <c r="C353">
        <f>VLOOKUP(A353,'Men Olympic'!$C$2:$M$550,11,FALSE)</f>
        <v>352</v>
      </c>
      <c r="D353" t="e">
        <f t="shared" si="6"/>
        <v>#N/A</v>
      </c>
    </row>
    <row r="354" spans="1:4" ht="15.5" x14ac:dyDescent="0.35">
      <c r="A354" s="9" t="s">
        <v>419</v>
      </c>
      <c r="B354" t="e">
        <f>VLOOKUP(A354,'Men DL'!$C$2:$G$47,5,FALSE)</f>
        <v>#N/A</v>
      </c>
      <c r="C354">
        <f>VLOOKUP(A354,'Men Olympic'!$C$2:$M$550,11,FALSE)</f>
        <v>353</v>
      </c>
      <c r="D354" t="e">
        <f t="shared" si="6"/>
        <v>#N/A</v>
      </c>
    </row>
    <row r="355" spans="1:4" ht="15.5" x14ac:dyDescent="0.35">
      <c r="A355" s="9" t="s">
        <v>418</v>
      </c>
      <c r="B355" t="e">
        <f>VLOOKUP(A355,'Men DL'!$C$2:$G$47,5,FALSE)</f>
        <v>#N/A</v>
      </c>
      <c r="C355">
        <f>VLOOKUP(A355,'Men Olympic'!$C$2:$M$550,11,FALSE)</f>
        <v>354</v>
      </c>
      <c r="D355" t="e">
        <f t="shared" si="6"/>
        <v>#N/A</v>
      </c>
    </row>
    <row r="356" spans="1:4" ht="15.5" x14ac:dyDescent="0.35">
      <c r="A356" s="9" t="s">
        <v>417</v>
      </c>
      <c r="B356" t="e">
        <f>VLOOKUP(A356,'Men DL'!$C$2:$G$47,5,FALSE)</f>
        <v>#N/A</v>
      </c>
      <c r="C356">
        <f>VLOOKUP(A356,'Men Olympic'!$C$2:$M$550,11,FALSE)</f>
        <v>355</v>
      </c>
      <c r="D356" t="e">
        <f t="shared" si="6"/>
        <v>#N/A</v>
      </c>
    </row>
    <row r="357" spans="1:4" ht="15.5" x14ac:dyDescent="0.35">
      <c r="A357" s="9" t="s">
        <v>416</v>
      </c>
      <c r="B357" t="e">
        <f>VLOOKUP(A357,'Men DL'!$C$2:$G$47,5,FALSE)</f>
        <v>#N/A</v>
      </c>
      <c r="C357">
        <f>VLOOKUP(A357,'Men Olympic'!$C$2:$M$550,11,FALSE)</f>
        <v>356</v>
      </c>
      <c r="D357" t="e">
        <f t="shared" si="6"/>
        <v>#N/A</v>
      </c>
    </row>
    <row r="358" spans="1:4" ht="15.5" x14ac:dyDescent="0.35">
      <c r="A358" s="9" t="s">
        <v>415</v>
      </c>
      <c r="B358" t="e">
        <f>VLOOKUP(A358,'Men DL'!$C$2:$G$47,5,FALSE)</f>
        <v>#N/A</v>
      </c>
      <c r="C358">
        <f>VLOOKUP(A358,'Men Olympic'!$C$2:$M$550,11,FALSE)</f>
        <v>357</v>
      </c>
      <c r="D358" t="e">
        <f t="shared" si="6"/>
        <v>#N/A</v>
      </c>
    </row>
    <row r="359" spans="1:4" ht="15.5" x14ac:dyDescent="0.35">
      <c r="A359" s="9" t="s">
        <v>414</v>
      </c>
      <c r="B359" t="e">
        <f>VLOOKUP(A359,'Men DL'!$C$2:$G$47,5,FALSE)</f>
        <v>#N/A</v>
      </c>
      <c r="C359">
        <f>VLOOKUP(A359,'Men Olympic'!$C$2:$M$550,11,FALSE)</f>
        <v>358</v>
      </c>
      <c r="D359" t="e">
        <f t="shared" si="6"/>
        <v>#N/A</v>
      </c>
    </row>
    <row r="360" spans="1:4" ht="15.5" x14ac:dyDescent="0.35">
      <c r="A360" s="9" t="s">
        <v>413</v>
      </c>
      <c r="B360" t="e">
        <f>VLOOKUP(A360,'Men DL'!$C$2:$G$47,5,FALSE)</f>
        <v>#N/A</v>
      </c>
      <c r="C360">
        <f>VLOOKUP(A360,'Men Olympic'!$C$2:$M$550,11,FALSE)</f>
        <v>359</v>
      </c>
      <c r="D360" t="e">
        <f t="shared" si="6"/>
        <v>#N/A</v>
      </c>
    </row>
    <row r="361" spans="1:4" ht="15.5" x14ac:dyDescent="0.35">
      <c r="A361" s="9" t="s">
        <v>412</v>
      </c>
      <c r="B361" t="e">
        <f>VLOOKUP(A361,'Men DL'!$C$2:$G$47,5,FALSE)</f>
        <v>#N/A</v>
      </c>
      <c r="C361">
        <f>VLOOKUP(A361,'Men Olympic'!$C$2:$M$550,11,FALSE)</f>
        <v>360</v>
      </c>
      <c r="D361" t="e">
        <f t="shared" si="6"/>
        <v>#N/A</v>
      </c>
    </row>
    <row r="362" spans="1:4" ht="15.5" x14ac:dyDescent="0.35">
      <c r="A362" s="9" t="s">
        <v>411</v>
      </c>
      <c r="B362" t="e">
        <f>VLOOKUP(A362,'Men DL'!$C$2:$G$47,5,FALSE)</f>
        <v>#N/A</v>
      </c>
      <c r="C362">
        <f>VLOOKUP(A362,'Men Olympic'!$C$2:$M$550,11,FALSE)</f>
        <v>361</v>
      </c>
      <c r="D362" t="e">
        <f t="shared" si="6"/>
        <v>#N/A</v>
      </c>
    </row>
    <row r="363" spans="1:4" ht="15.5" x14ac:dyDescent="0.35">
      <c r="A363" s="9" t="s">
        <v>410</v>
      </c>
      <c r="B363" t="e">
        <f>VLOOKUP(A363,'Men DL'!$C$2:$G$47,5,FALSE)</f>
        <v>#N/A</v>
      </c>
      <c r="C363">
        <f>VLOOKUP(A363,'Men Olympic'!$C$2:$M$550,11,FALSE)</f>
        <v>362</v>
      </c>
      <c r="D363" t="e">
        <f t="shared" si="6"/>
        <v>#N/A</v>
      </c>
    </row>
    <row r="364" spans="1:4" ht="15.5" x14ac:dyDescent="0.35">
      <c r="A364" s="9" t="s">
        <v>409</v>
      </c>
      <c r="B364" t="e">
        <f>VLOOKUP(A364,'Men DL'!$C$2:$G$47,5,FALSE)</f>
        <v>#N/A</v>
      </c>
      <c r="C364">
        <f>VLOOKUP(A364,'Men Olympic'!$C$2:$M$550,11,FALSE)</f>
        <v>363</v>
      </c>
      <c r="D364" t="e">
        <f t="shared" si="6"/>
        <v>#N/A</v>
      </c>
    </row>
    <row r="365" spans="1:4" ht="15.5" x14ac:dyDescent="0.35">
      <c r="A365" s="9" t="s">
        <v>408</v>
      </c>
      <c r="B365" t="e">
        <f>VLOOKUP(A365,'Men DL'!$C$2:$G$47,5,FALSE)</f>
        <v>#N/A</v>
      </c>
      <c r="C365">
        <f>VLOOKUP(A365,'Men Olympic'!$C$2:$M$550,11,FALSE)</f>
        <v>364</v>
      </c>
      <c r="D365" t="e">
        <f t="shared" si="6"/>
        <v>#N/A</v>
      </c>
    </row>
    <row r="366" spans="1:4" ht="15.5" x14ac:dyDescent="0.35">
      <c r="A366" s="9" t="s">
        <v>407</v>
      </c>
      <c r="B366" t="e">
        <f>VLOOKUP(A366,'Men DL'!$C$2:$G$47,5,FALSE)</f>
        <v>#N/A</v>
      </c>
      <c r="C366">
        <f>VLOOKUP(A366,'Men Olympic'!$C$2:$M$550,11,FALSE)</f>
        <v>365</v>
      </c>
      <c r="D366" t="e">
        <f t="shared" si="6"/>
        <v>#N/A</v>
      </c>
    </row>
    <row r="367" spans="1:4" ht="15.5" x14ac:dyDescent="0.35">
      <c r="A367" s="9" t="s">
        <v>406</v>
      </c>
      <c r="B367" t="e">
        <f>VLOOKUP(A367,'Men DL'!$C$2:$G$47,5,FALSE)</f>
        <v>#N/A</v>
      </c>
      <c r="C367">
        <f>VLOOKUP(A367,'Men Olympic'!$C$2:$M$550,11,FALSE)</f>
        <v>366</v>
      </c>
      <c r="D367" t="e">
        <f t="shared" si="6"/>
        <v>#N/A</v>
      </c>
    </row>
    <row r="368" spans="1:4" ht="15.5" x14ac:dyDescent="0.35">
      <c r="A368" s="9" t="s">
        <v>405</v>
      </c>
      <c r="B368" t="e">
        <f>VLOOKUP(A368,'Men DL'!$C$2:$G$47,5,FALSE)</f>
        <v>#N/A</v>
      </c>
      <c r="C368">
        <f>VLOOKUP(A368,'Men Olympic'!$C$2:$M$550,11,FALSE)</f>
        <v>367</v>
      </c>
      <c r="D368" t="e">
        <f t="shared" si="6"/>
        <v>#N/A</v>
      </c>
    </row>
    <row r="369" spans="1:4" ht="15.5" x14ac:dyDescent="0.35">
      <c r="A369" s="9" t="s">
        <v>404</v>
      </c>
      <c r="B369" t="e">
        <f>VLOOKUP(A369,'Men DL'!$C$2:$G$47,5,FALSE)</f>
        <v>#N/A</v>
      </c>
      <c r="C369">
        <f>VLOOKUP(A369,'Men Olympic'!$C$2:$M$550,11,FALSE)</f>
        <v>368</v>
      </c>
      <c r="D369" t="e">
        <f t="shared" si="6"/>
        <v>#N/A</v>
      </c>
    </row>
    <row r="370" spans="1:4" ht="15.5" x14ac:dyDescent="0.35">
      <c r="A370" s="9" t="s">
        <v>403</v>
      </c>
      <c r="B370" t="e">
        <f>VLOOKUP(A370,'Men DL'!$C$2:$G$47,5,FALSE)</f>
        <v>#N/A</v>
      </c>
      <c r="C370">
        <f>VLOOKUP(A370,'Men Olympic'!$C$2:$M$550,11,FALSE)</f>
        <v>369</v>
      </c>
      <c r="D370" t="e">
        <f t="shared" si="6"/>
        <v>#N/A</v>
      </c>
    </row>
    <row r="371" spans="1:4" ht="15.5" x14ac:dyDescent="0.35">
      <c r="A371" s="9" t="s">
        <v>402</v>
      </c>
      <c r="B371" t="e">
        <f>VLOOKUP(A371,'Men DL'!$C$2:$G$47,5,FALSE)</f>
        <v>#N/A</v>
      </c>
      <c r="C371">
        <f>VLOOKUP(A371,'Men Olympic'!$C$2:$M$550,11,FALSE)</f>
        <v>370</v>
      </c>
      <c r="D371" t="e">
        <f t="shared" si="6"/>
        <v>#N/A</v>
      </c>
    </row>
    <row r="372" spans="1:4" ht="15.5" x14ac:dyDescent="0.35">
      <c r="A372" s="9" t="s">
        <v>401</v>
      </c>
      <c r="B372" t="e">
        <f>VLOOKUP(A372,'Men DL'!$C$2:$G$47,5,FALSE)</f>
        <v>#N/A</v>
      </c>
      <c r="C372">
        <f>VLOOKUP(A372,'Men Olympic'!$C$2:$M$550,11,FALSE)</f>
        <v>371</v>
      </c>
      <c r="D372" t="e">
        <f t="shared" si="6"/>
        <v>#N/A</v>
      </c>
    </row>
    <row r="373" spans="1:4" ht="15.5" x14ac:dyDescent="0.35">
      <c r="A373" s="9" t="s">
        <v>400</v>
      </c>
      <c r="B373" t="e">
        <f>VLOOKUP(A373,'Men DL'!$C$2:$G$47,5,FALSE)</f>
        <v>#N/A</v>
      </c>
      <c r="C373">
        <f>VLOOKUP(A373,'Men Olympic'!$C$2:$M$550,11,FALSE)</f>
        <v>372</v>
      </c>
      <c r="D373" t="e">
        <f t="shared" si="6"/>
        <v>#N/A</v>
      </c>
    </row>
    <row r="374" spans="1:4" ht="15.5" x14ac:dyDescent="0.35">
      <c r="A374" s="9" t="s">
        <v>399</v>
      </c>
      <c r="B374" t="e">
        <f>VLOOKUP(A374,'Men DL'!$C$2:$G$47,5,FALSE)</f>
        <v>#N/A</v>
      </c>
      <c r="C374">
        <f>VLOOKUP(A374,'Men Olympic'!$C$2:$M$550,11,FALSE)</f>
        <v>373</v>
      </c>
      <c r="D374" t="e">
        <f t="shared" si="6"/>
        <v>#N/A</v>
      </c>
    </row>
    <row r="375" spans="1:4" ht="15.5" x14ac:dyDescent="0.35">
      <c r="A375" s="9" t="s">
        <v>398</v>
      </c>
      <c r="B375" t="e">
        <f>VLOOKUP(A375,'Men DL'!$C$2:$G$47,5,FALSE)</f>
        <v>#N/A</v>
      </c>
      <c r="C375">
        <f>VLOOKUP(A375,'Men Olympic'!$C$2:$M$550,11,FALSE)</f>
        <v>374</v>
      </c>
      <c r="D375" t="e">
        <f t="shared" si="6"/>
        <v>#N/A</v>
      </c>
    </row>
    <row r="376" spans="1:4" ht="15.5" x14ac:dyDescent="0.35">
      <c r="A376" s="9" t="s">
        <v>397</v>
      </c>
      <c r="B376" t="e">
        <f>VLOOKUP(A376,'Men DL'!$C$2:$G$47,5,FALSE)</f>
        <v>#N/A</v>
      </c>
      <c r="C376">
        <f>VLOOKUP(A376,'Men Olympic'!$C$2:$M$550,11,FALSE)</f>
        <v>375</v>
      </c>
      <c r="D376" t="e">
        <f t="shared" si="6"/>
        <v>#N/A</v>
      </c>
    </row>
    <row r="377" spans="1:4" ht="15.5" x14ac:dyDescent="0.35">
      <c r="A377" s="9" t="s">
        <v>396</v>
      </c>
      <c r="B377" t="e">
        <f>VLOOKUP(A377,'Men DL'!$C$2:$G$47,5,FALSE)</f>
        <v>#N/A</v>
      </c>
      <c r="C377">
        <f>VLOOKUP(A377,'Men Olympic'!$C$2:$M$550,11,FALSE)</f>
        <v>376</v>
      </c>
      <c r="D377" t="e">
        <f t="shared" si="6"/>
        <v>#N/A</v>
      </c>
    </row>
    <row r="378" spans="1:4" ht="15.5" x14ac:dyDescent="0.35">
      <c r="A378" s="9" t="s">
        <v>395</v>
      </c>
      <c r="B378" t="e">
        <f>VLOOKUP(A378,'Men DL'!$C$2:$G$47,5,FALSE)</f>
        <v>#N/A</v>
      </c>
      <c r="C378">
        <f>VLOOKUP(A378,'Men Olympic'!$C$2:$M$550,11,FALSE)</f>
        <v>377</v>
      </c>
      <c r="D378" t="e">
        <f t="shared" si="6"/>
        <v>#N/A</v>
      </c>
    </row>
    <row r="379" spans="1:4" ht="15.5" x14ac:dyDescent="0.35">
      <c r="A379" s="9" t="s">
        <v>394</v>
      </c>
      <c r="B379" t="e">
        <f>VLOOKUP(A379,'Men DL'!$C$2:$G$47,5,FALSE)</f>
        <v>#N/A</v>
      </c>
      <c r="C379">
        <f>VLOOKUP(A379,'Men Olympic'!$C$2:$M$550,11,FALSE)</f>
        <v>378</v>
      </c>
      <c r="D379" t="e">
        <f t="shared" si="6"/>
        <v>#N/A</v>
      </c>
    </row>
    <row r="380" spans="1:4" ht="15.5" x14ac:dyDescent="0.35">
      <c r="A380" s="9" t="s">
        <v>393</v>
      </c>
      <c r="B380" t="e">
        <f>VLOOKUP(A380,'Men DL'!$C$2:$G$47,5,FALSE)</f>
        <v>#N/A</v>
      </c>
      <c r="C380">
        <f>VLOOKUP(A380,'Men Olympic'!$C$2:$M$550,11,FALSE)</f>
        <v>379</v>
      </c>
      <c r="D380" t="e">
        <f t="shared" si="6"/>
        <v>#N/A</v>
      </c>
    </row>
    <row r="381" spans="1:4" ht="15.5" x14ac:dyDescent="0.35">
      <c r="A381" s="9" t="s">
        <v>392</v>
      </c>
      <c r="B381" t="e">
        <f>VLOOKUP(A381,'Men DL'!$C$2:$G$47,5,FALSE)</f>
        <v>#N/A</v>
      </c>
      <c r="C381">
        <f>VLOOKUP(A381,'Men Olympic'!$C$2:$M$550,11,FALSE)</f>
        <v>380</v>
      </c>
      <c r="D381" t="e">
        <f t="shared" si="6"/>
        <v>#N/A</v>
      </c>
    </row>
    <row r="382" spans="1:4" ht="15.5" x14ac:dyDescent="0.35">
      <c r="A382" s="9" t="s">
        <v>391</v>
      </c>
      <c r="B382" t="e">
        <f>VLOOKUP(A382,'Men DL'!$C$2:$G$47,5,FALSE)</f>
        <v>#N/A</v>
      </c>
      <c r="C382">
        <f>VLOOKUP(A382,'Men Olympic'!$C$2:$M$550,11,FALSE)</f>
        <v>381</v>
      </c>
      <c r="D382" t="e">
        <f t="shared" si="6"/>
        <v>#N/A</v>
      </c>
    </row>
    <row r="383" spans="1:4" ht="15.5" x14ac:dyDescent="0.35">
      <c r="A383" s="9" t="s">
        <v>390</v>
      </c>
      <c r="B383" t="e">
        <f>VLOOKUP(A383,'Men DL'!$C$2:$G$47,5,FALSE)</f>
        <v>#N/A</v>
      </c>
      <c r="C383">
        <f>VLOOKUP(A383,'Men Olympic'!$C$2:$M$550,11,FALSE)</f>
        <v>382</v>
      </c>
      <c r="D383" t="e">
        <f t="shared" si="6"/>
        <v>#N/A</v>
      </c>
    </row>
    <row r="384" spans="1:4" ht="15.5" x14ac:dyDescent="0.35">
      <c r="A384" s="9" t="s">
        <v>389</v>
      </c>
      <c r="B384" t="e">
        <f>VLOOKUP(A384,'Men DL'!$C$2:$G$47,5,FALSE)</f>
        <v>#N/A</v>
      </c>
      <c r="C384">
        <f>VLOOKUP(A384,'Men Olympic'!$C$2:$M$550,11,FALSE)</f>
        <v>383</v>
      </c>
      <c r="D384" t="e">
        <f t="shared" si="6"/>
        <v>#N/A</v>
      </c>
    </row>
    <row r="385" spans="1:4" ht="15.5" x14ac:dyDescent="0.35">
      <c r="A385" s="9" t="s">
        <v>388</v>
      </c>
      <c r="B385" t="e">
        <f>VLOOKUP(A385,'Men DL'!$C$2:$G$47,5,FALSE)</f>
        <v>#N/A</v>
      </c>
      <c r="C385">
        <f>VLOOKUP(A385,'Men Olympic'!$C$2:$M$550,11,FALSE)</f>
        <v>384</v>
      </c>
      <c r="D385" t="e">
        <f t="shared" si="6"/>
        <v>#N/A</v>
      </c>
    </row>
    <row r="386" spans="1:4" ht="15.5" x14ac:dyDescent="0.35">
      <c r="A386" s="9" t="s">
        <v>387</v>
      </c>
      <c r="B386" t="e">
        <f>VLOOKUP(A386,'Men DL'!$C$2:$G$47,5,FALSE)</f>
        <v>#N/A</v>
      </c>
      <c r="C386">
        <f>VLOOKUP(A386,'Men Olympic'!$C$2:$M$550,11,FALSE)</f>
        <v>385</v>
      </c>
      <c r="D386" t="e">
        <f t="shared" ref="D386:D449" si="7">B386+C386</f>
        <v>#N/A</v>
      </c>
    </row>
    <row r="387" spans="1:4" ht="15.5" x14ac:dyDescent="0.35">
      <c r="A387" s="9" t="s">
        <v>386</v>
      </c>
      <c r="B387" t="e">
        <f>VLOOKUP(A387,'Men DL'!$C$2:$G$47,5,FALSE)</f>
        <v>#N/A</v>
      </c>
      <c r="C387">
        <f>VLOOKUP(A387,'Men Olympic'!$C$2:$M$550,11,FALSE)</f>
        <v>386</v>
      </c>
      <c r="D387" t="e">
        <f t="shared" si="7"/>
        <v>#N/A</v>
      </c>
    </row>
    <row r="388" spans="1:4" ht="15.5" x14ac:dyDescent="0.35">
      <c r="A388" s="9" t="s">
        <v>385</v>
      </c>
      <c r="B388" t="e">
        <f>VLOOKUP(A388,'Men DL'!$C$2:$G$47,5,FALSE)</f>
        <v>#N/A</v>
      </c>
      <c r="C388">
        <f>VLOOKUP(A388,'Men Olympic'!$C$2:$M$550,11,FALSE)</f>
        <v>387</v>
      </c>
      <c r="D388" t="e">
        <f t="shared" si="7"/>
        <v>#N/A</v>
      </c>
    </row>
    <row r="389" spans="1:4" ht="15.5" x14ac:dyDescent="0.35">
      <c r="A389" s="9" t="s">
        <v>384</v>
      </c>
      <c r="B389" t="e">
        <f>VLOOKUP(A389,'Men DL'!$C$2:$G$47,5,FALSE)</f>
        <v>#N/A</v>
      </c>
      <c r="C389">
        <f>VLOOKUP(A389,'Men Olympic'!$C$2:$M$550,11,FALSE)</f>
        <v>388</v>
      </c>
      <c r="D389" t="e">
        <f t="shared" si="7"/>
        <v>#N/A</v>
      </c>
    </row>
    <row r="390" spans="1:4" ht="15.5" x14ac:dyDescent="0.35">
      <c r="A390" s="9" t="s">
        <v>383</v>
      </c>
      <c r="B390" t="e">
        <f>VLOOKUP(A390,'Men DL'!$C$2:$G$47,5,FALSE)</f>
        <v>#N/A</v>
      </c>
      <c r="C390">
        <f>VLOOKUP(A390,'Men Olympic'!$C$2:$M$550,11,FALSE)</f>
        <v>389</v>
      </c>
      <c r="D390" t="e">
        <f t="shared" si="7"/>
        <v>#N/A</v>
      </c>
    </row>
    <row r="391" spans="1:4" ht="15.5" x14ac:dyDescent="0.35">
      <c r="A391" s="9" t="s">
        <v>382</v>
      </c>
      <c r="B391" t="e">
        <f>VLOOKUP(A391,'Men DL'!$C$2:$G$47,5,FALSE)</f>
        <v>#N/A</v>
      </c>
      <c r="C391">
        <f>VLOOKUP(A391,'Men Olympic'!$C$2:$M$550,11,FALSE)</f>
        <v>390</v>
      </c>
      <c r="D391" t="e">
        <f t="shared" si="7"/>
        <v>#N/A</v>
      </c>
    </row>
    <row r="392" spans="1:4" ht="15.5" x14ac:dyDescent="0.35">
      <c r="A392" s="9" t="s">
        <v>381</v>
      </c>
      <c r="B392" t="e">
        <f>VLOOKUP(A392,'Men DL'!$C$2:$G$47,5,FALSE)</f>
        <v>#N/A</v>
      </c>
      <c r="C392">
        <f>VLOOKUP(A392,'Men Olympic'!$C$2:$M$550,11,FALSE)</f>
        <v>391</v>
      </c>
      <c r="D392" t="e">
        <f t="shared" si="7"/>
        <v>#N/A</v>
      </c>
    </row>
    <row r="393" spans="1:4" ht="15.5" x14ac:dyDescent="0.35">
      <c r="A393" s="9" t="s">
        <v>380</v>
      </c>
      <c r="B393" t="e">
        <f>VLOOKUP(A393,'Men DL'!$C$2:$G$47,5,FALSE)</f>
        <v>#N/A</v>
      </c>
      <c r="C393">
        <f>VLOOKUP(A393,'Men Olympic'!$C$2:$M$550,11,FALSE)</f>
        <v>392</v>
      </c>
      <c r="D393" t="e">
        <f t="shared" si="7"/>
        <v>#N/A</v>
      </c>
    </row>
    <row r="394" spans="1:4" ht="15.5" x14ac:dyDescent="0.35">
      <c r="A394" s="9" t="s">
        <v>379</v>
      </c>
      <c r="B394" t="e">
        <f>VLOOKUP(A394,'Men DL'!$C$2:$G$47,5,FALSE)</f>
        <v>#N/A</v>
      </c>
      <c r="C394">
        <f>VLOOKUP(A394,'Men Olympic'!$C$2:$M$550,11,FALSE)</f>
        <v>393</v>
      </c>
      <c r="D394" t="e">
        <f t="shared" si="7"/>
        <v>#N/A</v>
      </c>
    </row>
    <row r="395" spans="1:4" ht="15.5" x14ac:dyDescent="0.35">
      <c r="A395" s="9" t="s">
        <v>378</v>
      </c>
      <c r="B395" t="e">
        <f>VLOOKUP(A395,'Men DL'!$C$2:$G$47,5,FALSE)</f>
        <v>#N/A</v>
      </c>
      <c r="C395">
        <f>VLOOKUP(A395,'Men Olympic'!$C$2:$M$550,11,FALSE)</f>
        <v>394</v>
      </c>
      <c r="D395" t="e">
        <f t="shared" si="7"/>
        <v>#N/A</v>
      </c>
    </row>
    <row r="396" spans="1:4" ht="15.5" x14ac:dyDescent="0.35">
      <c r="A396" s="9" t="s">
        <v>377</v>
      </c>
      <c r="B396" t="e">
        <f>VLOOKUP(A396,'Men DL'!$C$2:$G$47,5,FALSE)</f>
        <v>#N/A</v>
      </c>
      <c r="C396">
        <f>VLOOKUP(A396,'Men Olympic'!$C$2:$M$550,11,FALSE)</f>
        <v>395</v>
      </c>
      <c r="D396" t="e">
        <f t="shared" si="7"/>
        <v>#N/A</v>
      </c>
    </row>
    <row r="397" spans="1:4" ht="15.5" x14ac:dyDescent="0.35">
      <c r="A397" s="9" t="s">
        <v>376</v>
      </c>
      <c r="B397" t="e">
        <f>VLOOKUP(A397,'Men DL'!$C$2:$G$47,5,FALSE)</f>
        <v>#N/A</v>
      </c>
      <c r="C397">
        <f>VLOOKUP(A397,'Men Olympic'!$C$2:$M$550,11,FALSE)</f>
        <v>396</v>
      </c>
      <c r="D397" t="e">
        <f t="shared" si="7"/>
        <v>#N/A</v>
      </c>
    </row>
    <row r="398" spans="1:4" ht="15.5" x14ac:dyDescent="0.35">
      <c r="A398" s="9" t="s">
        <v>375</v>
      </c>
      <c r="B398" t="e">
        <f>VLOOKUP(A398,'Men DL'!$C$2:$G$47,5,FALSE)</f>
        <v>#N/A</v>
      </c>
      <c r="C398">
        <f>VLOOKUP(A398,'Men Olympic'!$C$2:$M$550,11,FALSE)</f>
        <v>397</v>
      </c>
      <c r="D398" t="e">
        <f t="shared" si="7"/>
        <v>#N/A</v>
      </c>
    </row>
    <row r="399" spans="1:4" ht="15.5" x14ac:dyDescent="0.35">
      <c r="A399" s="9" t="s">
        <v>374</v>
      </c>
      <c r="B399" t="e">
        <f>VLOOKUP(A399,'Men DL'!$C$2:$G$47,5,FALSE)</f>
        <v>#N/A</v>
      </c>
      <c r="C399">
        <f>VLOOKUP(A399,'Men Olympic'!$C$2:$M$550,11,FALSE)</f>
        <v>398</v>
      </c>
      <c r="D399" t="e">
        <f t="shared" si="7"/>
        <v>#N/A</v>
      </c>
    </row>
    <row r="400" spans="1:4" ht="15.5" x14ac:dyDescent="0.35">
      <c r="A400" s="9" t="s">
        <v>373</v>
      </c>
      <c r="B400" t="e">
        <f>VLOOKUP(A400,'Men DL'!$C$2:$G$47,5,FALSE)</f>
        <v>#N/A</v>
      </c>
      <c r="C400">
        <f>VLOOKUP(A400,'Men Olympic'!$C$2:$M$550,11,FALSE)</f>
        <v>399</v>
      </c>
      <c r="D400" t="e">
        <f t="shared" si="7"/>
        <v>#N/A</v>
      </c>
    </row>
    <row r="401" spans="1:4" ht="15.5" x14ac:dyDescent="0.35">
      <c r="A401" s="9" t="s">
        <v>372</v>
      </c>
      <c r="B401" t="e">
        <f>VLOOKUP(A401,'Men DL'!$C$2:$G$47,5,FALSE)</f>
        <v>#N/A</v>
      </c>
      <c r="C401">
        <f>VLOOKUP(A401,'Men Olympic'!$C$2:$M$550,11,FALSE)</f>
        <v>400</v>
      </c>
      <c r="D401" t="e">
        <f t="shared" si="7"/>
        <v>#N/A</v>
      </c>
    </row>
    <row r="402" spans="1:4" ht="15.5" x14ac:dyDescent="0.35">
      <c r="A402" s="9" t="s">
        <v>371</v>
      </c>
      <c r="B402" t="e">
        <f>VLOOKUP(A402,'Men DL'!$C$2:$G$47,5,FALSE)</f>
        <v>#N/A</v>
      </c>
      <c r="C402">
        <f>VLOOKUP(A402,'Men Olympic'!$C$2:$M$550,11,FALSE)</f>
        <v>401</v>
      </c>
      <c r="D402" t="e">
        <f t="shared" si="7"/>
        <v>#N/A</v>
      </c>
    </row>
    <row r="403" spans="1:4" ht="15.5" x14ac:dyDescent="0.35">
      <c r="A403" s="9" t="s">
        <v>370</v>
      </c>
      <c r="B403" t="e">
        <f>VLOOKUP(A403,'Men DL'!$C$2:$G$47,5,FALSE)</f>
        <v>#N/A</v>
      </c>
      <c r="C403">
        <f>VLOOKUP(A403,'Men Olympic'!$C$2:$M$550,11,FALSE)</f>
        <v>402</v>
      </c>
      <c r="D403" t="e">
        <f t="shared" si="7"/>
        <v>#N/A</v>
      </c>
    </row>
    <row r="404" spans="1:4" ht="15.5" x14ac:dyDescent="0.35">
      <c r="A404" s="9" t="s">
        <v>369</v>
      </c>
      <c r="B404" t="e">
        <f>VLOOKUP(A404,'Men DL'!$C$2:$G$47,5,FALSE)</f>
        <v>#N/A</v>
      </c>
      <c r="C404">
        <f>VLOOKUP(A404,'Men Olympic'!$C$2:$M$550,11,FALSE)</f>
        <v>403</v>
      </c>
      <c r="D404" t="e">
        <f t="shared" si="7"/>
        <v>#N/A</v>
      </c>
    </row>
    <row r="405" spans="1:4" ht="15.5" x14ac:dyDescent="0.35">
      <c r="A405" s="9" t="s">
        <v>368</v>
      </c>
      <c r="B405" t="e">
        <f>VLOOKUP(A405,'Men DL'!$C$2:$G$47,5,FALSE)</f>
        <v>#N/A</v>
      </c>
      <c r="C405">
        <f>VLOOKUP(A405,'Men Olympic'!$C$2:$M$550,11,FALSE)</f>
        <v>404</v>
      </c>
      <c r="D405" t="e">
        <f t="shared" si="7"/>
        <v>#N/A</v>
      </c>
    </row>
    <row r="406" spans="1:4" ht="15.5" x14ac:dyDescent="0.35">
      <c r="A406" s="9" t="s">
        <v>367</v>
      </c>
      <c r="B406" t="e">
        <f>VLOOKUP(A406,'Men DL'!$C$2:$G$47,5,FALSE)</f>
        <v>#N/A</v>
      </c>
      <c r="C406">
        <f>VLOOKUP(A406,'Men Olympic'!$C$2:$M$550,11,FALSE)</f>
        <v>405</v>
      </c>
      <c r="D406" t="e">
        <f t="shared" si="7"/>
        <v>#N/A</v>
      </c>
    </row>
    <row r="407" spans="1:4" ht="15.5" x14ac:dyDescent="0.35">
      <c r="A407" s="9" t="s">
        <v>366</v>
      </c>
      <c r="B407" t="e">
        <f>VLOOKUP(A407,'Men DL'!$C$2:$G$47,5,FALSE)</f>
        <v>#N/A</v>
      </c>
      <c r="C407">
        <f>VLOOKUP(A407,'Men Olympic'!$C$2:$M$550,11,FALSE)</f>
        <v>406</v>
      </c>
      <c r="D407" t="e">
        <f t="shared" si="7"/>
        <v>#N/A</v>
      </c>
    </row>
    <row r="408" spans="1:4" ht="15.5" x14ac:dyDescent="0.35">
      <c r="A408" s="9" t="s">
        <v>365</v>
      </c>
      <c r="B408" t="e">
        <f>VLOOKUP(A408,'Men DL'!$C$2:$G$47,5,FALSE)</f>
        <v>#N/A</v>
      </c>
      <c r="C408">
        <f>VLOOKUP(A408,'Men Olympic'!$C$2:$M$550,11,FALSE)</f>
        <v>407</v>
      </c>
      <c r="D408" t="e">
        <f t="shared" si="7"/>
        <v>#N/A</v>
      </c>
    </row>
    <row r="409" spans="1:4" ht="15.5" x14ac:dyDescent="0.35">
      <c r="A409" s="9" t="s">
        <v>1102</v>
      </c>
      <c r="B409" t="e">
        <f>VLOOKUP(A409,'Men DL'!$C$2:$G$47,5,FALSE)</f>
        <v>#N/A</v>
      </c>
      <c r="C409">
        <f>VLOOKUP(A409,'Men Olympic'!$C$2:$M$550,11,FALSE)</f>
        <v>408</v>
      </c>
      <c r="D409" t="e">
        <f t="shared" si="7"/>
        <v>#N/A</v>
      </c>
    </row>
    <row r="410" spans="1:4" ht="15.5" x14ac:dyDescent="0.35">
      <c r="A410" s="9" t="s">
        <v>364</v>
      </c>
      <c r="B410" t="e">
        <f>VLOOKUP(A410,'Men DL'!$C$2:$G$47,5,FALSE)</f>
        <v>#N/A</v>
      </c>
      <c r="C410">
        <f>VLOOKUP(A410,'Men Olympic'!$C$2:$M$550,11,FALSE)</f>
        <v>409</v>
      </c>
      <c r="D410" t="e">
        <f t="shared" si="7"/>
        <v>#N/A</v>
      </c>
    </row>
    <row r="411" spans="1:4" ht="15.5" x14ac:dyDescent="0.35">
      <c r="A411" s="9" t="s">
        <v>363</v>
      </c>
      <c r="B411" t="e">
        <f>VLOOKUP(A411,'Men DL'!$C$2:$G$47,5,FALSE)</f>
        <v>#N/A</v>
      </c>
      <c r="C411">
        <f>VLOOKUP(A411,'Men Olympic'!$C$2:$M$550,11,FALSE)</f>
        <v>410</v>
      </c>
      <c r="D411" t="e">
        <f t="shared" si="7"/>
        <v>#N/A</v>
      </c>
    </row>
    <row r="412" spans="1:4" ht="15.5" x14ac:dyDescent="0.35">
      <c r="A412" s="9" t="s">
        <v>362</v>
      </c>
      <c r="B412" t="e">
        <f>VLOOKUP(A412,'Men DL'!$C$2:$G$47,5,FALSE)</f>
        <v>#N/A</v>
      </c>
      <c r="C412">
        <f>VLOOKUP(A412,'Men Olympic'!$C$2:$M$550,11,FALSE)</f>
        <v>411</v>
      </c>
      <c r="D412" t="e">
        <f t="shared" si="7"/>
        <v>#N/A</v>
      </c>
    </row>
    <row r="413" spans="1:4" ht="15.5" x14ac:dyDescent="0.35">
      <c r="A413" s="9" t="s">
        <v>361</v>
      </c>
      <c r="B413" t="e">
        <f>VLOOKUP(A413,'Men DL'!$C$2:$G$47,5,FALSE)</f>
        <v>#N/A</v>
      </c>
      <c r="C413">
        <f>VLOOKUP(A413,'Men Olympic'!$C$2:$M$550,11,FALSE)</f>
        <v>412</v>
      </c>
      <c r="D413" t="e">
        <f t="shared" si="7"/>
        <v>#N/A</v>
      </c>
    </row>
    <row r="414" spans="1:4" ht="15.5" x14ac:dyDescent="0.35">
      <c r="A414" s="9" t="s">
        <v>360</v>
      </c>
      <c r="B414" t="e">
        <f>VLOOKUP(A414,'Men DL'!$C$2:$G$47,5,FALSE)</f>
        <v>#N/A</v>
      </c>
      <c r="C414">
        <f>VLOOKUP(A414,'Men Olympic'!$C$2:$M$550,11,FALSE)</f>
        <v>413</v>
      </c>
      <c r="D414" t="e">
        <f t="shared" si="7"/>
        <v>#N/A</v>
      </c>
    </row>
    <row r="415" spans="1:4" ht="15.5" x14ac:dyDescent="0.35">
      <c r="A415" s="9" t="s">
        <v>359</v>
      </c>
      <c r="B415" t="e">
        <f>VLOOKUP(A415,'Men DL'!$C$2:$G$47,5,FALSE)</f>
        <v>#N/A</v>
      </c>
      <c r="C415">
        <f>VLOOKUP(A415,'Men Olympic'!$C$2:$M$550,11,FALSE)</f>
        <v>414</v>
      </c>
      <c r="D415" t="e">
        <f t="shared" si="7"/>
        <v>#N/A</v>
      </c>
    </row>
    <row r="416" spans="1:4" ht="15.5" x14ac:dyDescent="0.35">
      <c r="A416" s="9" t="s">
        <v>358</v>
      </c>
      <c r="B416" t="e">
        <f>VLOOKUP(A416,'Men DL'!$C$2:$G$47,5,FALSE)</f>
        <v>#N/A</v>
      </c>
      <c r="C416">
        <f>VLOOKUP(A416,'Men Olympic'!$C$2:$M$550,11,FALSE)</f>
        <v>415</v>
      </c>
      <c r="D416" t="e">
        <f t="shared" si="7"/>
        <v>#N/A</v>
      </c>
    </row>
    <row r="417" spans="1:4" ht="15.5" x14ac:dyDescent="0.35">
      <c r="A417" s="9" t="s">
        <v>357</v>
      </c>
      <c r="B417" t="e">
        <f>VLOOKUP(A417,'Men DL'!$C$2:$G$47,5,FALSE)</f>
        <v>#N/A</v>
      </c>
      <c r="C417">
        <f>VLOOKUP(A417,'Men Olympic'!$C$2:$M$550,11,FALSE)</f>
        <v>416</v>
      </c>
      <c r="D417" t="e">
        <f t="shared" si="7"/>
        <v>#N/A</v>
      </c>
    </row>
    <row r="418" spans="1:4" ht="15.5" x14ac:dyDescent="0.35">
      <c r="A418" s="9" t="s">
        <v>356</v>
      </c>
      <c r="B418" t="e">
        <f>VLOOKUP(A418,'Men DL'!$C$2:$G$47,5,FALSE)</f>
        <v>#N/A</v>
      </c>
      <c r="C418">
        <f>VLOOKUP(A418,'Men Olympic'!$C$2:$M$550,11,FALSE)</f>
        <v>417</v>
      </c>
      <c r="D418" t="e">
        <f t="shared" si="7"/>
        <v>#N/A</v>
      </c>
    </row>
    <row r="419" spans="1:4" ht="15.5" x14ac:dyDescent="0.35">
      <c r="A419" s="9" t="s">
        <v>355</v>
      </c>
      <c r="B419" t="e">
        <f>VLOOKUP(A419,'Men DL'!$C$2:$G$47,5,FALSE)</f>
        <v>#N/A</v>
      </c>
      <c r="C419">
        <f>VLOOKUP(A419,'Men Olympic'!$C$2:$M$550,11,FALSE)</f>
        <v>418</v>
      </c>
      <c r="D419" t="e">
        <f t="shared" si="7"/>
        <v>#N/A</v>
      </c>
    </row>
    <row r="420" spans="1:4" ht="15.5" x14ac:dyDescent="0.35">
      <c r="A420" s="9" t="s">
        <v>354</v>
      </c>
      <c r="B420" t="e">
        <f>VLOOKUP(A420,'Men DL'!$C$2:$G$47,5,FALSE)</f>
        <v>#N/A</v>
      </c>
      <c r="C420">
        <f>VLOOKUP(A420,'Men Olympic'!$C$2:$M$550,11,FALSE)</f>
        <v>419</v>
      </c>
      <c r="D420" t="e">
        <f t="shared" si="7"/>
        <v>#N/A</v>
      </c>
    </row>
    <row r="421" spans="1:4" ht="15.5" x14ac:dyDescent="0.35">
      <c r="A421" s="9" t="s">
        <v>353</v>
      </c>
      <c r="B421" t="e">
        <f>VLOOKUP(A421,'Men DL'!$C$2:$G$47,5,FALSE)</f>
        <v>#N/A</v>
      </c>
      <c r="C421">
        <f>VLOOKUP(A421,'Men Olympic'!$C$2:$M$550,11,FALSE)</f>
        <v>420</v>
      </c>
      <c r="D421" t="e">
        <f t="shared" si="7"/>
        <v>#N/A</v>
      </c>
    </row>
    <row r="422" spans="1:4" ht="15.5" x14ac:dyDescent="0.35">
      <c r="A422" s="9" t="s">
        <v>352</v>
      </c>
      <c r="B422" t="e">
        <f>VLOOKUP(A422,'Men DL'!$C$2:$G$47,5,FALSE)</f>
        <v>#N/A</v>
      </c>
      <c r="C422">
        <f>VLOOKUP(A422,'Men Olympic'!$C$2:$M$550,11,FALSE)</f>
        <v>421</v>
      </c>
      <c r="D422" t="e">
        <f t="shared" si="7"/>
        <v>#N/A</v>
      </c>
    </row>
    <row r="423" spans="1:4" ht="15.5" x14ac:dyDescent="0.35">
      <c r="A423" s="9" t="s">
        <v>351</v>
      </c>
      <c r="B423" t="e">
        <f>VLOOKUP(A423,'Men DL'!$C$2:$G$47,5,FALSE)</f>
        <v>#N/A</v>
      </c>
      <c r="C423">
        <f>VLOOKUP(A423,'Men Olympic'!$C$2:$M$550,11,FALSE)</f>
        <v>422</v>
      </c>
      <c r="D423" t="e">
        <f t="shared" si="7"/>
        <v>#N/A</v>
      </c>
    </row>
    <row r="424" spans="1:4" ht="15.5" x14ac:dyDescent="0.35">
      <c r="A424" s="9" t="s">
        <v>350</v>
      </c>
      <c r="B424" t="e">
        <f>VLOOKUP(A424,'Men DL'!$C$2:$G$47,5,FALSE)</f>
        <v>#N/A</v>
      </c>
      <c r="C424">
        <f>VLOOKUP(A424,'Men Olympic'!$C$2:$M$550,11,FALSE)</f>
        <v>423</v>
      </c>
      <c r="D424" t="e">
        <f t="shared" si="7"/>
        <v>#N/A</v>
      </c>
    </row>
    <row r="425" spans="1:4" ht="15.5" x14ac:dyDescent="0.35">
      <c r="A425" s="9" t="s">
        <v>349</v>
      </c>
      <c r="B425" t="e">
        <f>VLOOKUP(A425,'Men DL'!$C$2:$G$47,5,FALSE)</f>
        <v>#N/A</v>
      </c>
      <c r="C425">
        <f>VLOOKUP(A425,'Men Olympic'!$C$2:$M$550,11,FALSE)</f>
        <v>424</v>
      </c>
      <c r="D425" t="e">
        <f t="shared" si="7"/>
        <v>#N/A</v>
      </c>
    </row>
    <row r="426" spans="1:4" ht="15.5" x14ac:dyDescent="0.35">
      <c r="A426" s="9" t="s">
        <v>348</v>
      </c>
      <c r="B426" t="e">
        <f>VLOOKUP(A426,'Men DL'!$C$2:$G$47,5,FALSE)</f>
        <v>#N/A</v>
      </c>
      <c r="C426">
        <f>VLOOKUP(A426,'Men Olympic'!$C$2:$M$550,11,FALSE)</f>
        <v>425</v>
      </c>
      <c r="D426" t="e">
        <f t="shared" si="7"/>
        <v>#N/A</v>
      </c>
    </row>
    <row r="427" spans="1:4" ht="15.5" x14ac:dyDescent="0.35">
      <c r="A427" s="9" t="s">
        <v>347</v>
      </c>
      <c r="B427" t="e">
        <f>VLOOKUP(A427,'Men DL'!$C$2:$G$47,5,FALSE)</f>
        <v>#N/A</v>
      </c>
      <c r="C427">
        <f>VLOOKUP(A427,'Men Olympic'!$C$2:$M$550,11,FALSE)</f>
        <v>426</v>
      </c>
      <c r="D427" t="e">
        <f t="shared" si="7"/>
        <v>#N/A</v>
      </c>
    </row>
    <row r="428" spans="1:4" ht="15.5" x14ac:dyDescent="0.35">
      <c r="A428" s="9" t="s">
        <v>250</v>
      </c>
      <c r="B428" t="e">
        <f>VLOOKUP(A428,'Men DL'!$C$2:$G$47,5,FALSE)</f>
        <v>#N/A</v>
      </c>
      <c r="C428">
        <f>VLOOKUP(A428,'Men Olympic'!$C$2:$M$550,11,FALSE)</f>
        <v>427</v>
      </c>
      <c r="D428" t="e">
        <f t="shared" si="7"/>
        <v>#N/A</v>
      </c>
    </row>
    <row r="429" spans="1:4" ht="15.5" x14ac:dyDescent="0.35">
      <c r="A429" s="9" t="s">
        <v>345</v>
      </c>
      <c r="B429" t="e">
        <f>VLOOKUP(A429,'Men DL'!$C$2:$G$47,5,FALSE)</f>
        <v>#N/A</v>
      </c>
      <c r="C429">
        <f>VLOOKUP(A429,'Men Olympic'!$C$2:$M$550,11,FALSE)</f>
        <v>428</v>
      </c>
      <c r="D429" t="e">
        <f t="shared" si="7"/>
        <v>#N/A</v>
      </c>
    </row>
    <row r="430" spans="1:4" ht="15.5" x14ac:dyDescent="0.35">
      <c r="A430" s="9" t="s">
        <v>344</v>
      </c>
      <c r="B430" t="e">
        <f>VLOOKUP(A430,'Men DL'!$C$2:$G$47,5,FALSE)</f>
        <v>#N/A</v>
      </c>
      <c r="C430">
        <f>VLOOKUP(A430,'Men Olympic'!$C$2:$M$550,11,FALSE)</f>
        <v>429</v>
      </c>
      <c r="D430" t="e">
        <f t="shared" si="7"/>
        <v>#N/A</v>
      </c>
    </row>
    <row r="431" spans="1:4" ht="15.5" x14ac:dyDescent="0.35">
      <c r="A431" s="9" t="s">
        <v>343</v>
      </c>
      <c r="B431" t="e">
        <f>VLOOKUP(A431,'Men DL'!$C$2:$G$47,5,FALSE)</f>
        <v>#N/A</v>
      </c>
      <c r="C431">
        <f>VLOOKUP(A431,'Men Olympic'!$C$2:$M$550,11,FALSE)</f>
        <v>430</v>
      </c>
      <c r="D431" t="e">
        <f t="shared" si="7"/>
        <v>#N/A</v>
      </c>
    </row>
    <row r="432" spans="1:4" ht="15.5" x14ac:dyDescent="0.35">
      <c r="A432" s="9" t="s">
        <v>342</v>
      </c>
      <c r="B432" t="e">
        <f>VLOOKUP(A432,'Men DL'!$C$2:$G$47,5,FALSE)</f>
        <v>#N/A</v>
      </c>
      <c r="C432">
        <f>VLOOKUP(A432,'Men Olympic'!$C$2:$M$550,11,FALSE)</f>
        <v>431</v>
      </c>
      <c r="D432" t="e">
        <f t="shared" si="7"/>
        <v>#N/A</v>
      </c>
    </row>
    <row r="433" spans="1:4" ht="15.5" x14ac:dyDescent="0.35">
      <c r="A433" s="9" t="s">
        <v>341</v>
      </c>
      <c r="B433" t="e">
        <f>VLOOKUP(A433,'Men DL'!$C$2:$G$47,5,FALSE)</f>
        <v>#N/A</v>
      </c>
      <c r="C433">
        <f>VLOOKUP(A433,'Men Olympic'!$C$2:$M$550,11,FALSE)</f>
        <v>432</v>
      </c>
      <c r="D433" t="e">
        <f t="shared" si="7"/>
        <v>#N/A</v>
      </c>
    </row>
    <row r="434" spans="1:4" ht="15.5" x14ac:dyDescent="0.35">
      <c r="A434" s="9" t="s">
        <v>340</v>
      </c>
      <c r="B434" t="e">
        <f>VLOOKUP(A434,'Men DL'!$C$2:$G$47,5,FALSE)</f>
        <v>#N/A</v>
      </c>
      <c r="C434">
        <f>VLOOKUP(A434,'Men Olympic'!$C$2:$M$550,11,FALSE)</f>
        <v>433</v>
      </c>
      <c r="D434" t="e">
        <f t="shared" si="7"/>
        <v>#N/A</v>
      </c>
    </row>
    <row r="435" spans="1:4" ht="15.5" x14ac:dyDescent="0.35">
      <c r="A435" s="9" t="s">
        <v>339</v>
      </c>
      <c r="B435" t="e">
        <f>VLOOKUP(A435,'Men DL'!$C$2:$G$47,5,FALSE)</f>
        <v>#N/A</v>
      </c>
      <c r="C435">
        <f>VLOOKUP(A435,'Men Olympic'!$C$2:$M$550,11,FALSE)</f>
        <v>434</v>
      </c>
      <c r="D435" t="e">
        <f t="shared" si="7"/>
        <v>#N/A</v>
      </c>
    </row>
    <row r="436" spans="1:4" ht="15.5" x14ac:dyDescent="0.35">
      <c r="A436" s="9" t="s">
        <v>338</v>
      </c>
      <c r="B436" t="e">
        <f>VLOOKUP(A436,'Men DL'!$C$2:$G$47,5,FALSE)</f>
        <v>#N/A</v>
      </c>
      <c r="C436">
        <f>VLOOKUP(A436,'Men Olympic'!$C$2:$M$550,11,FALSE)</f>
        <v>435</v>
      </c>
      <c r="D436" t="e">
        <f t="shared" si="7"/>
        <v>#N/A</v>
      </c>
    </row>
    <row r="437" spans="1:4" ht="15.5" x14ac:dyDescent="0.35">
      <c r="A437" s="9" t="s">
        <v>337</v>
      </c>
      <c r="B437" t="e">
        <f>VLOOKUP(A437,'Men DL'!$C$2:$G$47,5,FALSE)</f>
        <v>#N/A</v>
      </c>
      <c r="C437">
        <f>VLOOKUP(A437,'Men Olympic'!$C$2:$M$550,11,FALSE)</f>
        <v>436</v>
      </c>
      <c r="D437" t="e">
        <f t="shared" si="7"/>
        <v>#N/A</v>
      </c>
    </row>
    <row r="438" spans="1:4" ht="15.5" x14ac:dyDescent="0.35">
      <c r="A438" s="9" t="s">
        <v>336</v>
      </c>
      <c r="B438" t="e">
        <f>VLOOKUP(A438,'Men DL'!$C$2:$G$47,5,FALSE)</f>
        <v>#N/A</v>
      </c>
      <c r="C438">
        <f>VLOOKUP(A438,'Men Olympic'!$C$2:$M$550,11,FALSE)</f>
        <v>437</v>
      </c>
      <c r="D438" t="e">
        <f t="shared" si="7"/>
        <v>#N/A</v>
      </c>
    </row>
    <row r="439" spans="1:4" ht="15.5" x14ac:dyDescent="0.35">
      <c r="A439" s="9" t="s">
        <v>335</v>
      </c>
      <c r="B439" t="e">
        <f>VLOOKUP(A439,'Men DL'!$C$2:$G$47,5,FALSE)</f>
        <v>#N/A</v>
      </c>
      <c r="C439">
        <f>VLOOKUP(A439,'Men Olympic'!$C$2:$M$550,11,FALSE)</f>
        <v>438</v>
      </c>
      <c r="D439" t="e">
        <f t="shared" si="7"/>
        <v>#N/A</v>
      </c>
    </row>
    <row r="440" spans="1:4" ht="15.5" x14ac:dyDescent="0.35">
      <c r="A440" s="9" t="s">
        <v>334</v>
      </c>
      <c r="B440" t="e">
        <f>VLOOKUP(A440,'Men DL'!$C$2:$G$47,5,FALSE)</f>
        <v>#N/A</v>
      </c>
      <c r="C440">
        <f>VLOOKUP(A440,'Men Olympic'!$C$2:$M$550,11,FALSE)</f>
        <v>439</v>
      </c>
      <c r="D440" t="e">
        <f t="shared" si="7"/>
        <v>#N/A</v>
      </c>
    </row>
    <row r="441" spans="1:4" ht="15.5" x14ac:dyDescent="0.35">
      <c r="A441" s="9" t="s">
        <v>333</v>
      </c>
      <c r="B441" t="e">
        <f>VLOOKUP(A441,'Men DL'!$C$2:$G$47,5,FALSE)</f>
        <v>#N/A</v>
      </c>
      <c r="C441">
        <f>VLOOKUP(A441,'Men Olympic'!$C$2:$M$550,11,FALSE)</f>
        <v>440</v>
      </c>
      <c r="D441" t="e">
        <f t="shared" si="7"/>
        <v>#N/A</v>
      </c>
    </row>
    <row r="442" spans="1:4" ht="15.5" x14ac:dyDescent="0.35">
      <c r="A442" s="9" t="s">
        <v>332</v>
      </c>
      <c r="B442" t="e">
        <f>VLOOKUP(A442,'Men DL'!$C$2:$G$47,5,FALSE)</f>
        <v>#N/A</v>
      </c>
      <c r="C442">
        <f>VLOOKUP(A442,'Men Olympic'!$C$2:$M$550,11,FALSE)</f>
        <v>441</v>
      </c>
      <c r="D442" t="e">
        <f t="shared" si="7"/>
        <v>#N/A</v>
      </c>
    </row>
    <row r="443" spans="1:4" ht="15.5" x14ac:dyDescent="0.35">
      <c r="A443" s="9" t="s">
        <v>331</v>
      </c>
      <c r="B443" t="e">
        <f>VLOOKUP(A443,'Men DL'!$C$2:$G$47,5,FALSE)</f>
        <v>#N/A</v>
      </c>
      <c r="C443">
        <f>VLOOKUP(A443,'Men Olympic'!$C$2:$M$550,11,FALSE)</f>
        <v>442</v>
      </c>
      <c r="D443" t="e">
        <f t="shared" si="7"/>
        <v>#N/A</v>
      </c>
    </row>
    <row r="444" spans="1:4" ht="15.5" x14ac:dyDescent="0.35">
      <c r="A444" s="9" t="s">
        <v>330</v>
      </c>
      <c r="B444" t="e">
        <f>VLOOKUP(A444,'Men DL'!$C$2:$G$47,5,FALSE)</f>
        <v>#N/A</v>
      </c>
      <c r="C444">
        <f>VLOOKUP(A444,'Men Olympic'!$C$2:$M$550,11,FALSE)</f>
        <v>443</v>
      </c>
      <c r="D444" t="e">
        <f t="shared" si="7"/>
        <v>#N/A</v>
      </c>
    </row>
    <row r="445" spans="1:4" ht="15.5" x14ac:dyDescent="0.35">
      <c r="A445" s="9" t="s">
        <v>329</v>
      </c>
      <c r="B445" t="e">
        <f>VLOOKUP(A445,'Men DL'!$C$2:$G$47,5,FALSE)</f>
        <v>#N/A</v>
      </c>
      <c r="C445">
        <f>VLOOKUP(A445,'Men Olympic'!$C$2:$M$550,11,FALSE)</f>
        <v>444</v>
      </c>
      <c r="D445" t="e">
        <f t="shared" si="7"/>
        <v>#N/A</v>
      </c>
    </row>
    <row r="446" spans="1:4" ht="15.5" x14ac:dyDescent="0.35">
      <c r="A446" s="9" t="s">
        <v>328</v>
      </c>
      <c r="B446" t="e">
        <f>VLOOKUP(A446,'Men DL'!$C$2:$G$47,5,FALSE)</f>
        <v>#N/A</v>
      </c>
      <c r="C446">
        <f>VLOOKUP(A446,'Men Olympic'!$C$2:$M$550,11,FALSE)</f>
        <v>445</v>
      </c>
      <c r="D446" t="e">
        <f t="shared" si="7"/>
        <v>#N/A</v>
      </c>
    </row>
    <row r="447" spans="1:4" ht="15.5" x14ac:dyDescent="0.35">
      <c r="A447" s="9" t="s">
        <v>327</v>
      </c>
      <c r="B447" t="e">
        <f>VLOOKUP(A447,'Men DL'!$C$2:$G$47,5,FALSE)</f>
        <v>#N/A</v>
      </c>
      <c r="C447">
        <f>VLOOKUP(A447,'Men Olympic'!$C$2:$M$550,11,FALSE)</f>
        <v>446</v>
      </c>
      <c r="D447" t="e">
        <f t="shared" si="7"/>
        <v>#N/A</v>
      </c>
    </row>
    <row r="448" spans="1:4" ht="15.5" x14ac:dyDescent="0.35">
      <c r="A448" s="9" t="s">
        <v>326</v>
      </c>
      <c r="B448" t="e">
        <f>VLOOKUP(A448,'Men DL'!$C$2:$G$47,5,FALSE)</f>
        <v>#N/A</v>
      </c>
      <c r="C448">
        <f>VLOOKUP(A448,'Men Olympic'!$C$2:$M$550,11,FALSE)</f>
        <v>447</v>
      </c>
      <c r="D448" t="e">
        <f t="shared" si="7"/>
        <v>#N/A</v>
      </c>
    </row>
    <row r="449" spans="1:4" ht="15.5" x14ac:dyDescent="0.35">
      <c r="A449" s="9" t="s">
        <v>325</v>
      </c>
      <c r="B449" t="e">
        <f>VLOOKUP(A449,'Men DL'!$C$2:$G$47,5,FALSE)</f>
        <v>#N/A</v>
      </c>
      <c r="C449">
        <f>VLOOKUP(A449,'Men Olympic'!$C$2:$M$550,11,FALSE)</f>
        <v>448</v>
      </c>
      <c r="D449" t="e">
        <f t="shared" si="7"/>
        <v>#N/A</v>
      </c>
    </row>
    <row r="450" spans="1:4" ht="15.5" x14ac:dyDescent="0.35">
      <c r="A450" s="9" t="s">
        <v>324</v>
      </c>
      <c r="B450" t="e">
        <f>VLOOKUP(A450,'Men DL'!$C$2:$G$47,5,FALSE)</f>
        <v>#N/A</v>
      </c>
      <c r="C450">
        <f>VLOOKUP(A450,'Men Olympic'!$C$2:$M$550,11,FALSE)</f>
        <v>449</v>
      </c>
      <c r="D450" t="e">
        <f t="shared" ref="D450:D513" si="8">B450+C450</f>
        <v>#N/A</v>
      </c>
    </row>
    <row r="451" spans="1:4" ht="15.5" x14ac:dyDescent="0.35">
      <c r="A451" s="9" t="s">
        <v>323</v>
      </c>
      <c r="B451" t="e">
        <f>VLOOKUP(A451,'Men DL'!$C$2:$G$47,5,FALSE)</f>
        <v>#N/A</v>
      </c>
      <c r="C451">
        <f>VLOOKUP(A451,'Men Olympic'!$C$2:$M$550,11,FALSE)</f>
        <v>450</v>
      </c>
      <c r="D451" t="e">
        <f t="shared" si="8"/>
        <v>#N/A</v>
      </c>
    </row>
    <row r="452" spans="1:4" ht="15.5" x14ac:dyDescent="0.35">
      <c r="A452" s="9" t="s">
        <v>322</v>
      </c>
      <c r="B452" t="e">
        <f>VLOOKUP(A452,'Men DL'!$C$2:$G$47,5,FALSE)</f>
        <v>#N/A</v>
      </c>
      <c r="C452">
        <f>VLOOKUP(A452,'Men Olympic'!$C$2:$M$550,11,FALSE)</f>
        <v>451</v>
      </c>
      <c r="D452" t="e">
        <f t="shared" si="8"/>
        <v>#N/A</v>
      </c>
    </row>
    <row r="453" spans="1:4" ht="15.5" x14ac:dyDescent="0.35">
      <c r="A453" s="9" t="s">
        <v>321</v>
      </c>
      <c r="B453" t="e">
        <f>VLOOKUP(A453,'Men DL'!$C$2:$G$47,5,FALSE)</f>
        <v>#N/A</v>
      </c>
      <c r="C453">
        <f>VLOOKUP(A453,'Men Olympic'!$C$2:$M$550,11,FALSE)</f>
        <v>452</v>
      </c>
      <c r="D453" t="e">
        <f t="shared" si="8"/>
        <v>#N/A</v>
      </c>
    </row>
    <row r="454" spans="1:4" ht="15.5" x14ac:dyDescent="0.35">
      <c r="A454" s="9" t="s">
        <v>320</v>
      </c>
      <c r="B454" t="e">
        <f>VLOOKUP(A454,'Men DL'!$C$2:$G$47,5,FALSE)</f>
        <v>#N/A</v>
      </c>
      <c r="C454">
        <f>VLOOKUP(A454,'Men Olympic'!$C$2:$M$550,11,FALSE)</f>
        <v>453</v>
      </c>
      <c r="D454" t="e">
        <f t="shared" si="8"/>
        <v>#N/A</v>
      </c>
    </row>
    <row r="455" spans="1:4" ht="15.5" x14ac:dyDescent="0.35">
      <c r="A455" s="9" t="s">
        <v>319</v>
      </c>
      <c r="B455" t="e">
        <f>VLOOKUP(A455,'Men DL'!$C$2:$G$47,5,FALSE)</f>
        <v>#N/A</v>
      </c>
      <c r="C455">
        <f>VLOOKUP(A455,'Men Olympic'!$C$2:$M$550,11,FALSE)</f>
        <v>454</v>
      </c>
      <c r="D455" t="e">
        <f t="shared" si="8"/>
        <v>#N/A</v>
      </c>
    </row>
    <row r="456" spans="1:4" ht="15.5" x14ac:dyDescent="0.35">
      <c r="A456" s="9" t="s">
        <v>318</v>
      </c>
      <c r="B456" t="e">
        <f>VLOOKUP(A456,'Men DL'!$C$2:$G$47,5,FALSE)</f>
        <v>#N/A</v>
      </c>
      <c r="C456">
        <f>VLOOKUP(A456,'Men Olympic'!$C$2:$M$550,11,FALSE)</f>
        <v>455</v>
      </c>
      <c r="D456" t="e">
        <f t="shared" si="8"/>
        <v>#N/A</v>
      </c>
    </row>
    <row r="457" spans="1:4" ht="15.5" x14ac:dyDescent="0.35">
      <c r="A457" s="9" t="s">
        <v>317</v>
      </c>
      <c r="B457" t="e">
        <f>VLOOKUP(A457,'Men DL'!$C$2:$G$47,5,FALSE)</f>
        <v>#N/A</v>
      </c>
      <c r="C457">
        <f>VLOOKUP(A457,'Men Olympic'!$C$2:$M$550,11,FALSE)</f>
        <v>456</v>
      </c>
      <c r="D457" t="e">
        <f t="shared" si="8"/>
        <v>#N/A</v>
      </c>
    </row>
    <row r="458" spans="1:4" ht="15.5" x14ac:dyDescent="0.35">
      <c r="A458" s="9" t="s">
        <v>316</v>
      </c>
      <c r="B458" t="e">
        <f>VLOOKUP(A458,'Men DL'!$C$2:$G$47,5,FALSE)</f>
        <v>#N/A</v>
      </c>
      <c r="C458">
        <f>VLOOKUP(A458,'Men Olympic'!$C$2:$M$550,11,FALSE)</f>
        <v>457</v>
      </c>
      <c r="D458" t="e">
        <f t="shared" si="8"/>
        <v>#N/A</v>
      </c>
    </row>
    <row r="459" spans="1:4" ht="15.5" x14ac:dyDescent="0.35">
      <c r="A459" s="9" t="s">
        <v>315</v>
      </c>
      <c r="B459" t="e">
        <f>VLOOKUP(A459,'Men DL'!$C$2:$G$47,5,FALSE)</f>
        <v>#N/A</v>
      </c>
      <c r="C459">
        <f>VLOOKUP(A459,'Men Olympic'!$C$2:$M$550,11,FALSE)</f>
        <v>458</v>
      </c>
      <c r="D459" t="e">
        <f t="shared" si="8"/>
        <v>#N/A</v>
      </c>
    </row>
    <row r="460" spans="1:4" ht="15.5" x14ac:dyDescent="0.35">
      <c r="A460" s="9" t="s">
        <v>314</v>
      </c>
      <c r="B460" t="e">
        <f>VLOOKUP(A460,'Men DL'!$C$2:$G$47,5,FALSE)</f>
        <v>#N/A</v>
      </c>
      <c r="C460">
        <f>VLOOKUP(A460,'Men Olympic'!$C$2:$M$550,11,FALSE)</f>
        <v>459</v>
      </c>
      <c r="D460" t="e">
        <f t="shared" si="8"/>
        <v>#N/A</v>
      </c>
    </row>
    <row r="461" spans="1:4" ht="15.5" x14ac:dyDescent="0.35">
      <c r="A461" s="9" t="s">
        <v>313</v>
      </c>
      <c r="B461" t="e">
        <f>VLOOKUP(A461,'Men DL'!$C$2:$G$47,5,FALSE)</f>
        <v>#N/A</v>
      </c>
      <c r="C461">
        <f>VLOOKUP(A461,'Men Olympic'!$C$2:$M$550,11,FALSE)</f>
        <v>460</v>
      </c>
      <c r="D461" t="e">
        <f t="shared" si="8"/>
        <v>#N/A</v>
      </c>
    </row>
    <row r="462" spans="1:4" ht="15.5" x14ac:dyDescent="0.35">
      <c r="A462" s="9" t="s">
        <v>312</v>
      </c>
      <c r="B462" t="e">
        <f>VLOOKUP(A462,'Men DL'!$C$2:$G$47,5,FALSE)</f>
        <v>#N/A</v>
      </c>
      <c r="C462">
        <f>VLOOKUP(A462,'Men Olympic'!$C$2:$M$550,11,FALSE)</f>
        <v>461</v>
      </c>
      <c r="D462" t="e">
        <f t="shared" si="8"/>
        <v>#N/A</v>
      </c>
    </row>
    <row r="463" spans="1:4" ht="15.5" x14ac:dyDescent="0.35">
      <c r="A463" s="9" t="s">
        <v>311</v>
      </c>
      <c r="B463" t="e">
        <f>VLOOKUP(A463,'Men DL'!$C$2:$G$47,5,FALSE)</f>
        <v>#N/A</v>
      </c>
      <c r="C463">
        <f>VLOOKUP(A463,'Men Olympic'!$C$2:$M$550,11,FALSE)</f>
        <v>462</v>
      </c>
      <c r="D463" t="e">
        <f t="shared" si="8"/>
        <v>#N/A</v>
      </c>
    </row>
    <row r="464" spans="1:4" ht="15.5" x14ac:dyDescent="0.35">
      <c r="A464" s="9" t="s">
        <v>310</v>
      </c>
      <c r="B464" t="e">
        <f>VLOOKUP(A464,'Men DL'!$C$2:$G$47,5,FALSE)</f>
        <v>#N/A</v>
      </c>
      <c r="C464">
        <f>VLOOKUP(A464,'Men Olympic'!$C$2:$M$550,11,FALSE)</f>
        <v>463</v>
      </c>
      <c r="D464" t="e">
        <f t="shared" si="8"/>
        <v>#N/A</v>
      </c>
    </row>
    <row r="465" spans="1:4" ht="15.5" x14ac:dyDescent="0.35">
      <c r="A465" s="9" t="s">
        <v>309</v>
      </c>
      <c r="B465" t="e">
        <f>VLOOKUP(A465,'Men DL'!$C$2:$G$47,5,FALSE)</f>
        <v>#N/A</v>
      </c>
      <c r="C465">
        <f>VLOOKUP(A465,'Men Olympic'!$C$2:$M$550,11,FALSE)</f>
        <v>464</v>
      </c>
      <c r="D465" t="e">
        <f t="shared" si="8"/>
        <v>#N/A</v>
      </c>
    </row>
    <row r="466" spans="1:4" ht="15.5" x14ac:dyDescent="0.35">
      <c r="A466" s="9" t="s">
        <v>308</v>
      </c>
      <c r="B466" t="e">
        <f>VLOOKUP(A466,'Men DL'!$C$2:$G$47,5,FALSE)</f>
        <v>#N/A</v>
      </c>
      <c r="C466">
        <f>VLOOKUP(A466,'Men Olympic'!$C$2:$M$550,11,FALSE)</f>
        <v>465</v>
      </c>
      <c r="D466" t="e">
        <f t="shared" si="8"/>
        <v>#N/A</v>
      </c>
    </row>
    <row r="467" spans="1:4" ht="15.5" x14ac:dyDescent="0.35">
      <c r="A467" s="9" t="s">
        <v>307</v>
      </c>
      <c r="B467" t="e">
        <f>VLOOKUP(A467,'Men DL'!$C$2:$G$47,5,FALSE)</f>
        <v>#N/A</v>
      </c>
      <c r="C467">
        <f>VLOOKUP(A467,'Men Olympic'!$C$2:$M$550,11,FALSE)</f>
        <v>466</v>
      </c>
      <c r="D467" t="e">
        <f t="shared" si="8"/>
        <v>#N/A</v>
      </c>
    </row>
    <row r="468" spans="1:4" ht="15.5" x14ac:dyDescent="0.35">
      <c r="A468" s="9" t="s">
        <v>306</v>
      </c>
      <c r="B468" t="e">
        <f>VLOOKUP(A468,'Men DL'!$C$2:$G$47,5,FALSE)</f>
        <v>#N/A</v>
      </c>
      <c r="C468">
        <f>VLOOKUP(A468,'Men Olympic'!$C$2:$M$550,11,FALSE)</f>
        <v>467</v>
      </c>
      <c r="D468" t="e">
        <f t="shared" si="8"/>
        <v>#N/A</v>
      </c>
    </row>
    <row r="469" spans="1:4" ht="15.5" x14ac:dyDescent="0.35">
      <c r="A469" s="9" t="s">
        <v>305</v>
      </c>
      <c r="B469" t="e">
        <f>VLOOKUP(A469,'Men DL'!$C$2:$G$47,5,FALSE)</f>
        <v>#N/A</v>
      </c>
      <c r="C469">
        <f>VLOOKUP(A469,'Men Olympic'!$C$2:$M$550,11,FALSE)</f>
        <v>468</v>
      </c>
      <c r="D469" t="e">
        <f t="shared" si="8"/>
        <v>#N/A</v>
      </c>
    </row>
    <row r="470" spans="1:4" ht="15.5" x14ac:dyDescent="0.35">
      <c r="A470" s="9" t="s">
        <v>304</v>
      </c>
      <c r="B470" t="e">
        <f>VLOOKUP(A470,'Men DL'!$C$2:$G$47,5,FALSE)</f>
        <v>#N/A</v>
      </c>
      <c r="C470">
        <f>VLOOKUP(A470,'Men Olympic'!$C$2:$M$550,11,FALSE)</f>
        <v>469</v>
      </c>
      <c r="D470" t="e">
        <f t="shared" si="8"/>
        <v>#N/A</v>
      </c>
    </row>
    <row r="471" spans="1:4" ht="15.5" x14ac:dyDescent="0.35">
      <c r="A471" s="9" t="s">
        <v>303</v>
      </c>
      <c r="B471" t="e">
        <f>VLOOKUP(A471,'Men DL'!$C$2:$G$47,5,FALSE)</f>
        <v>#N/A</v>
      </c>
      <c r="C471">
        <f>VLOOKUP(A471,'Men Olympic'!$C$2:$M$550,11,FALSE)</f>
        <v>470</v>
      </c>
      <c r="D471" t="e">
        <f t="shared" si="8"/>
        <v>#N/A</v>
      </c>
    </row>
    <row r="472" spans="1:4" ht="15.5" x14ac:dyDescent="0.35">
      <c r="A472" s="9" t="s">
        <v>302</v>
      </c>
      <c r="B472" t="e">
        <f>VLOOKUP(A472,'Men DL'!$C$2:$G$47,5,FALSE)</f>
        <v>#N/A</v>
      </c>
      <c r="C472">
        <f>VLOOKUP(A472,'Men Olympic'!$C$2:$M$550,11,FALSE)</f>
        <v>471</v>
      </c>
      <c r="D472" t="e">
        <f t="shared" si="8"/>
        <v>#N/A</v>
      </c>
    </row>
    <row r="473" spans="1:4" ht="15.5" x14ac:dyDescent="0.35">
      <c r="A473" s="9" t="s">
        <v>301</v>
      </c>
      <c r="B473" t="e">
        <f>VLOOKUP(A473,'Men DL'!$C$2:$G$47,5,FALSE)</f>
        <v>#N/A</v>
      </c>
      <c r="C473">
        <f>VLOOKUP(A473,'Men Olympic'!$C$2:$M$550,11,FALSE)</f>
        <v>472</v>
      </c>
      <c r="D473" t="e">
        <f t="shared" si="8"/>
        <v>#N/A</v>
      </c>
    </row>
    <row r="474" spans="1:4" ht="15.5" x14ac:dyDescent="0.35">
      <c r="A474" s="9" t="s">
        <v>300</v>
      </c>
      <c r="B474" t="e">
        <f>VLOOKUP(A474,'Men DL'!$C$2:$G$47,5,FALSE)</f>
        <v>#N/A</v>
      </c>
      <c r="C474">
        <f>VLOOKUP(A474,'Men Olympic'!$C$2:$M$550,11,FALSE)</f>
        <v>473</v>
      </c>
      <c r="D474" t="e">
        <f t="shared" si="8"/>
        <v>#N/A</v>
      </c>
    </row>
    <row r="475" spans="1:4" ht="15.5" x14ac:dyDescent="0.35">
      <c r="A475" s="9" t="s">
        <v>299</v>
      </c>
      <c r="B475" t="e">
        <f>VLOOKUP(A475,'Men DL'!$C$2:$G$47,5,FALSE)</f>
        <v>#N/A</v>
      </c>
      <c r="C475">
        <f>VLOOKUP(A475,'Men Olympic'!$C$2:$M$550,11,FALSE)</f>
        <v>474</v>
      </c>
      <c r="D475" t="e">
        <f t="shared" si="8"/>
        <v>#N/A</v>
      </c>
    </row>
    <row r="476" spans="1:4" ht="15.5" x14ac:dyDescent="0.35">
      <c r="A476" s="9" t="s">
        <v>1103</v>
      </c>
      <c r="B476" t="e">
        <f>VLOOKUP(A476,'Men DL'!$C$2:$G$47,5,FALSE)</f>
        <v>#N/A</v>
      </c>
      <c r="C476">
        <f>VLOOKUP(A476,'Men Olympic'!$C$2:$M$550,11,FALSE)</f>
        <v>475</v>
      </c>
      <c r="D476" t="e">
        <f t="shared" si="8"/>
        <v>#N/A</v>
      </c>
    </row>
    <row r="477" spans="1:4" ht="15.5" x14ac:dyDescent="0.35">
      <c r="A477" s="9" t="s">
        <v>298</v>
      </c>
      <c r="B477" t="e">
        <f>VLOOKUP(A477,'Men DL'!$C$2:$G$47,5,FALSE)</f>
        <v>#N/A</v>
      </c>
      <c r="C477">
        <f>VLOOKUP(A477,'Men Olympic'!$C$2:$M$550,11,FALSE)</f>
        <v>476</v>
      </c>
      <c r="D477" t="e">
        <f t="shared" si="8"/>
        <v>#N/A</v>
      </c>
    </row>
    <row r="478" spans="1:4" ht="15.5" x14ac:dyDescent="0.35">
      <c r="A478" s="9" t="s">
        <v>297</v>
      </c>
      <c r="B478" t="e">
        <f>VLOOKUP(A478,'Men DL'!$C$2:$G$47,5,FALSE)</f>
        <v>#N/A</v>
      </c>
      <c r="C478">
        <f>VLOOKUP(A478,'Men Olympic'!$C$2:$M$550,11,FALSE)</f>
        <v>477</v>
      </c>
      <c r="D478" t="e">
        <f t="shared" si="8"/>
        <v>#N/A</v>
      </c>
    </row>
    <row r="479" spans="1:4" ht="15.5" x14ac:dyDescent="0.35">
      <c r="A479" s="9" t="s">
        <v>296</v>
      </c>
      <c r="B479" t="e">
        <f>VLOOKUP(A479,'Men DL'!$C$2:$G$47,5,FALSE)</f>
        <v>#N/A</v>
      </c>
      <c r="C479">
        <f>VLOOKUP(A479,'Men Olympic'!$C$2:$M$550,11,FALSE)</f>
        <v>478</v>
      </c>
      <c r="D479" t="e">
        <f t="shared" si="8"/>
        <v>#N/A</v>
      </c>
    </row>
    <row r="480" spans="1:4" ht="15.5" x14ac:dyDescent="0.35">
      <c r="A480" s="9" t="s">
        <v>1101</v>
      </c>
      <c r="B480" t="e">
        <f>VLOOKUP(A480,'Men DL'!$C$2:$G$47,5,FALSE)</f>
        <v>#N/A</v>
      </c>
      <c r="C480">
        <f>VLOOKUP(A480,'Men Olympic'!$C$2:$M$550,11,FALSE)</f>
        <v>479</v>
      </c>
      <c r="D480" t="e">
        <f t="shared" si="8"/>
        <v>#N/A</v>
      </c>
    </row>
    <row r="481" spans="1:4" ht="15.5" x14ac:dyDescent="0.35">
      <c r="A481" s="9" t="s">
        <v>295</v>
      </c>
      <c r="B481" t="e">
        <f>VLOOKUP(A481,'Men DL'!$C$2:$G$47,5,FALSE)</f>
        <v>#N/A</v>
      </c>
      <c r="C481">
        <f>VLOOKUP(A481,'Men Olympic'!$C$2:$M$550,11,FALSE)</f>
        <v>480</v>
      </c>
      <c r="D481" t="e">
        <f t="shared" si="8"/>
        <v>#N/A</v>
      </c>
    </row>
    <row r="482" spans="1:4" ht="15.5" x14ac:dyDescent="0.35">
      <c r="A482" s="9" t="s">
        <v>294</v>
      </c>
      <c r="B482" t="e">
        <f>VLOOKUP(A482,'Men DL'!$C$2:$G$47,5,FALSE)</f>
        <v>#N/A</v>
      </c>
      <c r="C482">
        <f>VLOOKUP(A482,'Men Olympic'!$C$2:$M$550,11,FALSE)</f>
        <v>481</v>
      </c>
      <c r="D482" t="e">
        <f t="shared" si="8"/>
        <v>#N/A</v>
      </c>
    </row>
    <row r="483" spans="1:4" ht="15.5" x14ac:dyDescent="0.35">
      <c r="A483" s="9" t="s">
        <v>293</v>
      </c>
      <c r="B483" t="e">
        <f>VLOOKUP(A483,'Men DL'!$C$2:$G$47,5,FALSE)</f>
        <v>#N/A</v>
      </c>
      <c r="C483">
        <f>VLOOKUP(A483,'Men Olympic'!$C$2:$M$550,11,FALSE)</f>
        <v>482</v>
      </c>
      <c r="D483" t="e">
        <f t="shared" si="8"/>
        <v>#N/A</v>
      </c>
    </row>
    <row r="484" spans="1:4" ht="15.5" x14ac:dyDescent="0.35">
      <c r="A484" s="9" t="s">
        <v>292</v>
      </c>
      <c r="B484" t="e">
        <f>VLOOKUP(A484,'Men DL'!$C$2:$G$47,5,FALSE)</f>
        <v>#N/A</v>
      </c>
      <c r="C484">
        <f>VLOOKUP(A484,'Men Olympic'!$C$2:$M$550,11,FALSE)</f>
        <v>483</v>
      </c>
      <c r="D484" t="e">
        <f t="shared" si="8"/>
        <v>#N/A</v>
      </c>
    </row>
    <row r="485" spans="1:4" ht="15.5" x14ac:dyDescent="0.35">
      <c r="A485" s="9" t="s">
        <v>291</v>
      </c>
      <c r="B485" t="e">
        <f>VLOOKUP(A485,'Men DL'!$C$2:$G$47,5,FALSE)</f>
        <v>#N/A</v>
      </c>
      <c r="C485">
        <f>VLOOKUP(A485,'Men Olympic'!$C$2:$M$550,11,FALSE)</f>
        <v>484</v>
      </c>
      <c r="D485" t="e">
        <f t="shared" si="8"/>
        <v>#N/A</v>
      </c>
    </row>
    <row r="486" spans="1:4" ht="15.5" x14ac:dyDescent="0.35">
      <c r="A486" s="9" t="s">
        <v>290</v>
      </c>
      <c r="B486" t="e">
        <f>VLOOKUP(A486,'Men DL'!$C$2:$G$47,5,FALSE)</f>
        <v>#N/A</v>
      </c>
      <c r="C486">
        <f>VLOOKUP(A486,'Men Olympic'!$C$2:$M$550,11,FALSE)</f>
        <v>485</v>
      </c>
      <c r="D486" t="e">
        <f t="shared" si="8"/>
        <v>#N/A</v>
      </c>
    </row>
    <row r="487" spans="1:4" ht="15.5" x14ac:dyDescent="0.35">
      <c r="A487" s="9" t="s">
        <v>289</v>
      </c>
      <c r="B487" t="e">
        <f>VLOOKUP(A487,'Men DL'!$C$2:$G$47,5,FALSE)</f>
        <v>#N/A</v>
      </c>
      <c r="C487">
        <f>VLOOKUP(A487,'Men Olympic'!$C$2:$M$550,11,FALSE)</f>
        <v>486</v>
      </c>
      <c r="D487" t="e">
        <f t="shared" si="8"/>
        <v>#N/A</v>
      </c>
    </row>
    <row r="488" spans="1:4" ht="15.5" x14ac:dyDescent="0.35">
      <c r="A488" s="9" t="s">
        <v>288</v>
      </c>
      <c r="B488" t="e">
        <f>VLOOKUP(A488,'Men DL'!$C$2:$G$47,5,FALSE)</f>
        <v>#N/A</v>
      </c>
      <c r="C488">
        <f>VLOOKUP(A488,'Men Olympic'!$C$2:$M$550,11,FALSE)</f>
        <v>487</v>
      </c>
      <c r="D488" t="e">
        <f t="shared" si="8"/>
        <v>#N/A</v>
      </c>
    </row>
    <row r="489" spans="1:4" ht="15.5" x14ac:dyDescent="0.35">
      <c r="A489" s="9" t="s">
        <v>287</v>
      </c>
      <c r="B489" t="e">
        <f>VLOOKUP(A489,'Men DL'!$C$2:$G$47,5,FALSE)</f>
        <v>#N/A</v>
      </c>
      <c r="C489">
        <f>VLOOKUP(A489,'Men Olympic'!$C$2:$M$550,11,FALSE)</f>
        <v>488</v>
      </c>
      <c r="D489" t="e">
        <f t="shared" si="8"/>
        <v>#N/A</v>
      </c>
    </row>
    <row r="490" spans="1:4" ht="15.5" x14ac:dyDescent="0.35">
      <c r="A490" s="9" t="s">
        <v>286</v>
      </c>
      <c r="B490" t="e">
        <f>VLOOKUP(A490,'Men DL'!$C$2:$G$47,5,FALSE)</f>
        <v>#N/A</v>
      </c>
      <c r="C490">
        <f>VLOOKUP(A490,'Men Olympic'!$C$2:$M$550,11,FALSE)</f>
        <v>489</v>
      </c>
      <c r="D490" t="e">
        <f t="shared" si="8"/>
        <v>#N/A</v>
      </c>
    </row>
    <row r="491" spans="1:4" ht="15.5" x14ac:dyDescent="0.35">
      <c r="A491" s="9" t="s">
        <v>285</v>
      </c>
      <c r="B491" t="e">
        <f>VLOOKUP(A491,'Men DL'!$C$2:$G$47,5,FALSE)</f>
        <v>#N/A</v>
      </c>
      <c r="C491">
        <f>VLOOKUP(A491,'Men Olympic'!$C$2:$M$550,11,FALSE)</f>
        <v>490</v>
      </c>
      <c r="D491" t="e">
        <f t="shared" si="8"/>
        <v>#N/A</v>
      </c>
    </row>
    <row r="492" spans="1:4" ht="15.5" x14ac:dyDescent="0.35">
      <c r="A492" s="9" t="s">
        <v>284</v>
      </c>
      <c r="B492" t="e">
        <f>VLOOKUP(A492,'Men DL'!$C$2:$G$47,5,FALSE)</f>
        <v>#N/A</v>
      </c>
      <c r="C492">
        <f>VLOOKUP(A492,'Men Olympic'!$C$2:$M$550,11,FALSE)</f>
        <v>491</v>
      </c>
      <c r="D492" t="e">
        <f t="shared" si="8"/>
        <v>#N/A</v>
      </c>
    </row>
    <row r="493" spans="1:4" ht="15.5" x14ac:dyDescent="0.35">
      <c r="A493" s="9" t="s">
        <v>283</v>
      </c>
      <c r="B493" t="e">
        <f>VLOOKUP(A493,'Men DL'!$C$2:$G$47,5,FALSE)</f>
        <v>#N/A</v>
      </c>
      <c r="C493">
        <f>VLOOKUP(A493,'Men Olympic'!$C$2:$M$550,11,FALSE)</f>
        <v>492</v>
      </c>
      <c r="D493" t="e">
        <f t="shared" si="8"/>
        <v>#N/A</v>
      </c>
    </row>
    <row r="494" spans="1:4" ht="15.5" x14ac:dyDescent="0.35">
      <c r="A494" s="9" t="s">
        <v>282</v>
      </c>
      <c r="B494" t="e">
        <f>VLOOKUP(A494,'Men DL'!$C$2:$G$47,5,FALSE)</f>
        <v>#N/A</v>
      </c>
      <c r="C494">
        <f>VLOOKUP(A494,'Men Olympic'!$C$2:$M$550,11,FALSE)</f>
        <v>493</v>
      </c>
      <c r="D494" t="e">
        <f t="shared" si="8"/>
        <v>#N/A</v>
      </c>
    </row>
    <row r="495" spans="1:4" ht="15.5" x14ac:dyDescent="0.35">
      <c r="A495" s="9" t="s">
        <v>281</v>
      </c>
      <c r="B495" t="e">
        <f>VLOOKUP(A495,'Men DL'!$C$2:$G$47,5,FALSE)</f>
        <v>#N/A</v>
      </c>
      <c r="C495">
        <f>VLOOKUP(A495,'Men Olympic'!$C$2:$M$550,11,FALSE)</f>
        <v>494</v>
      </c>
      <c r="D495" t="e">
        <f t="shared" si="8"/>
        <v>#N/A</v>
      </c>
    </row>
    <row r="496" spans="1:4" ht="15.5" x14ac:dyDescent="0.35">
      <c r="A496" s="9" t="s">
        <v>280</v>
      </c>
      <c r="B496" t="e">
        <f>VLOOKUP(A496,'Men DL'!$C$2:$G$47,5,FALSE)</f>
        <v>#N/A</v>
      </c>
      <c r="C496">
        <f>VLOOKUP(A496,'Men Olympic'!$C$2:$M$550,11,FALSE)</f>
        <v>495</v>
      </c>
      <c r="D496" t="e">
        <f t="shared" si="8"/>
        <v>#N/A</v>
      </c>
    </row>
    <row r="497" spans="1:4" ht="15.5" x14ac:dyDescent="0.35">
      <c r="A497" s="9" t="s">
        <v>279</v>
      </c>
      <c r="B497" t="e">
        <f>VLOOKUP(A497,'Men DL'!$C$2:$G$47,5,FALSE)</f>
        <v>#N/A</v>
      </c>
      <c r="C497">
        <f>VLOOKUP(A497,'Men Olympic'!$C$2:$M$550,11,FALSE)</f>
        <v>496</v>
      </c>
      <c r="D497" t="e">
        <f t="shared" si="8"/>
        <v>#N/A</v>
      </c>
    </row>
    <row r="498" spans="1:4" ht="15.5" x14ac:dyDescent="0.35">
      <c r="A498" s="9" t="s">
        <v>278</v>
      </c>
      <c r="B498" t="e">
        <f>VLOOKUP(A498,'Men DL'!$C$2:$G$47,5,FALSE)</f>
        <v>#N/A</v>
      </c>
      <c r="C498">
        <f>VLOOKUP(A498,'Men Olympic'!$C$2:$M$550,11,FALSE)</f>
        <v>497</v>
      </c>
      <c r="D498" t="e">
        <f t="shared" si="8"/>
        <v>#N/A</v>
      </c>
    </row>
    <row r="499" spans="1:4" ht="15.5" x14ac:dyDescent="0.35">
      <c r="A499" s="9" t="s">
        <v>277</v>
      </c>
      <c r="B499" t="e">
        <f>VLOOKUP(A499,'Men DL'!$C$2:$G$47,5,FALSE)</f>
        <v>#N/A</v>
      </c>
      <c r="C499">
        <f>VLOOKUP(A499,'Men Olympic'!$C$2:$M$550,11,FALSE)</f>
        <v>498</v>
      </c>
      <c r="D499" t="e">
        <f t="shared" si="8"/>
        <v>#N/A</v>
      </c>
    </row>
    <row r="500" spans="1:4" ht="15.5" x14ac:dyDescent="0.35">
      <c r="A500" s="9" t="s">
        <v>276</v>
      </c>
      <c r="B500" t="e">
        <f>VLOOKUP(A500,'Men DL'!$C$2:$G$47,5,FALSE)</f>
        <v>#N/A</v>
      </c>
      <c r="C500">
        <f>VLOOKUP(A500,'Men Olympic'!$C$2:$M$550,11,FALSE)</f>
        <v>499</v>
      </c>
      <c r="D500" t="e">
        <f t="shared" si="8"/>
        <v>#N/A</v>
      </c>
    </row>
    <row r="501" spans="1:4" ht="15.5" x14ac:dyDescent="0.35">
      <c r="A501" s="9" t="s">
        <v>275</v>
      </c>
      <c r="B501" t="e">
        <f>VLOOKUP(A501,'Men DL'!$C$2:$G$47,5,FALSE)</f>
        <v>#N/A</v>
      </c>
      <c r="C501">
        <f>VLOOKUP(A501,'Men Olympic'!$C$2:$M$550,11,FALSE)</f>
        <v>500</v>
      </c>
      <c r="D501" t="e">
        <f t="shared" si="8"/>
        <v>#N/A</v>
      </c>
    </row>
    <row r="502" spans="1:4" ht="15.5" x14ac:dyDescent="0.35">
      <c r="A502" s="9" t="s">
        <v>274</v>
      </c>
      <c r="B502" t="e">
        <f>VLOOKUP(A502,'Men DL'!$C$2:$G$47,5,FALSE)</f>
        <v>#N/A</v>
      </c>
      <c r="C502">
        <f>VLOOKUP(A502,'Men Olympic'!$C$2:$M$550,11,FALSE)</f>
        <v>501</v>
      </c>
      <c r="D502" t="e">
        <f t="shared" si="8"/>
        <v>#N/A</v>
      </c>
    </row>
    <row r="503" spans="1:4" ht="15.5" x14ac:dyDescent="0.35">
      <c r="A503" s="9" t="s">
        <v>273</v>
      </c>
      <c r="B503" t="e">
        <f>VLOOKUP(A503,'Men DL'!$C$2:$G$47,5,FALSE)</f>
        <v>#N/A</v>
      </c>
      <c r="C503">
        <f>VLOOKUP(A503,'Men Olympic'!$C$2:$M$550,11,FALSE)</f>
        <v>501</v>
      </c>
      <c r="D503" t="e">
        <f t="shared" si="8"/>
        <v>#N/A</v>
      </c>
    </row>
    <row r="504" spans="1:4" ht="15.5" x14ac:dyDescent="0.35">
      <c r="A504" s="9" t="s">
        <v>272</v>
      </c>
      <c r="B504" t="e">
        <f>VLOOKUP(A504,'Men DL'!$C$2:$G$47,5,FALSE)</f>
        <v>#N/A</v>
      </c>
      <c r="C504">
        <f>VLOOKUP(A504,'Men Olympic'!$C$2:$M$550,11,FALSE)</f>
        <v>501</v>
      </c>
      <c r="D504" t="e">
        <f t="shared" si="8"/>
        <v>#N/A</v>
      </c>
    </row>
    <row r="505" spans="1:4" ht="15.5" x14ac:dyDescent="0.35">
      <c r="A505" s="9" t="s">
        <v>271</v>
      </c>
      <c r="B505" t="e">
        <f>VLOOKUP(A505,'Men DL'!$C$2:$G$47,5,FALSE)</f>
        <v>#N/A</v>
      </c>
      <c r="C505">
        <f>VLOOKUP(A505,'Men Olympic'!$C$2:$M$550,11,FALSE)</f>
        <v>501</v>
      </c>
      <c r="D505" t="e">
        <f t="shared" si="8"/>
        <v>#N/A</v>
      </c>
    </row>
    <row r="506" spans="1:4" ht="15.5" x14ac:dyDescent="0.35">
      <c r="A506" s="9" t="s">
        <v>270</v>
      </c>
      <c r="B506" t="e">
        <f>VLOOKUP(A506,'Men DL'!$C$2:$G$47,5,FALSE)</f>
        <v>#N/A</v>
      </c>
      <c r="C506">
        <f>VLOOKUP(A506,'Men Olympic'!$C$2:$M$550,11,FALSE)</f>
        <v>501</v>
      </c>
      <c r="D506" t="e">
        <f t="shared" si="8"/>
        <v>#N/A</v>
      </c>
    </row>
    <row r="507" spans="1:4" ht="15.5" x14ac:dyDescent="0.35">
      <c r="A507" s="9" t="s">
        <v>269</v>
      </c>
      <c r="B507" t="e">
        <f>VLOOKUP(A507,'Men DL'!$C$2:$G$47,5,FALSE)</f>
        <v>#N/A</v>
      </c>
      <c r="C507">
        <f>VLOOKUP(A507,'Men Olympic'!$C$2:$M$550,11,FALSE)</f>
        <v>501</v>
      </c>
      <c r="D507" t="e">
        <f t="shared" si="8"/>
        <v>#N/A</v>
      </c>
    </row>
    <row r="508" spans="1:4" ht="15.5" x14ac:dyDescent="0.35">
      <c r="A508" s="9" t="s">
        <v>268</v>
      </c>
      <c r="B508" t="e">
        <f>VLOOKUP(A508,'Men DL'!$C$2:$G$47,5,FALSE)</f>
        <v>#N/A</v>
      </c>
      <c r="C508">
        <f>VLOOKUP(A508,'Men Olympic'!$C$2:$M$550,11,FALSE)</f>
        <v>501</v>
      </c>
      <c r="D508" t="e">
        <f t="shared" si="8"/>
        <v>#N/A</v>
      </c>
    </row>
    <row r="509" spans="1:4" ht="15.5" x14ac:dyDescent="0.35">
      <c r="A509" s="9" t="s">
        <v>267</v>
      </c>
      <c r="B509" t="e">
        <f>VLOOKUP(A509,'Men DL'!$C$2:$G$47,5,FALSE)</f>
        <v>#N/A</v>
      </c>
      <c r="C509">
        <f>VLOOKUP(A509,'Men Olympic'!$C$2:$M$550,11,FALSE)</f>
        <v>501</v>
      </c>
      <c r="D509" t="e">
        <f t="shared" si="8"/>
        <v>#N/A</v>
      </c>
    </row>
    <row r="510" spans="1:4" ht="15.5" x14ac:dyDescent="0.35">
      <c r="A510" s="9" t="s">
        <v>266</v>
      </c>
      <c r="B510" t="e">
        <f>VLOOKUP(A510,'Men DL'!$C$2:$G$47,5,FALSE)</f>
        <v>#N/A</v>
      </c>
      <c r="C510">
        <f>VLOOKUP(A510,'Men Olympic'!$C$2:$M$550,11,FALSE)</f>
        <v>501</v>
      </c>
      <c r="D510" t="e">
        <f t="shared" si="8"/>
        <v>#N/A</v>
      </c>
    </row>
    <row r="511" spans="1:4" ht="15.5" x14ac:dyDescent="0.35">
      <c r="A511" s="9" t="s">
        <v>265</v>
      </c>
      <c r="B511" t="e">
        <f>VLOOKUP(A511,'Men DL'!$C$2:$G$47,5,FALSE)</f>
        <v>#N/A</v>
      </c>
      <c r="C511">
        <f>VLOOKUP(A511,'Men Olympic'!$C$2:$M$550,11,FALSE)</f>
        <v>501</v>
      </c>
      <c r="D511" t="e">
        <f t="shared" si="8"/>
        <v>#N/A</v>
      </c>
    </row>
    <row r="512" spans="1:4" ht="15.5" x14ac:dyDescent="0.35">
      <c r="A512" s="9" t="s">
        <v>264</v>
      </c>
      <c r="B512" t="e">
        <f>VLOOKUP(A512,'Men DL'!$C$2:$G$47,5,FALSE)</f>
        <v>#N/A</v>
      </c>
      <c r="C512">
        <f>VLOOKUP(A512,'Men Olympic'!$C$2:$M$550,11,FALSE)</f>
        <v>501</v>
      </c>
      <c r="D512" t="e">
        <f t="shared" si="8"/>
        <v>#N/A</v>
      </c>
    </row>
    <row r="513" spans="1:4" ht="15.5" x14ac:dyDescent="0.35">
      <c r="A513" s="9" t="s">
        <v>263</v>
      </c>
      <c r="B513" t="e">
        <f>VLOOKUP(A513,'Men DL'!$C$2:$G$47,5,FALSE)</f>
        <v>#N/A</v>
      </c>
      <c r="C513">
        <f>VLOOKUP(A513,'Men Olympic'!$C$2:$M$550,11,FALSE)</f>
        <v>501</v>
      </c>
      <c r="D513" t="e">
        <f t="shared" si="8"/>
        <v>#N/A</v>
      </c>
    </row>
    <row r="514" spans="1:4" ht="15.5" x14ac:dyDescent="0.35">
      <c r="A514" s="9" t="s">
        <v>262</v>
      </c>
      <c r="B514" t="e">
        <f>VLOOKUP(A514,'Men DL'!$C$2:$G$47,5,FALSE)</f>
        <v>#N/A</v>
      </c>
      <c r="C514">
        <f>VLOOKUP(A514,'Men Olympic'!$C$2:$M$550,11,FALSE)</f>
        <v>501</v>
      </c>
      <c r="D514" t="e">
        <f t="shared" ref="D514:D554" si="9">B514+C514</f>
        <v>#N/A</v>
      </c>
    </row>
    <row r="515" spans="1:4" ht="15.5" x14ac:dyDescent="0.35">
      <c r="A515" s="9" t="s">
        <v>261</v>
      </c>
      <c r="B515" t="e">
        <f>VLOOKUP(A515,'Men DL'!$C$2:$G$47,5,FALSE)</f>
        <v>#N/A</v>
      </c>
      <c r="C515">
        <f>VLOOKUP(A515,'Men Olympic'!$C$2:$M$550,11,FALSE)</f>
        <v>501</v>
      </c>
      <c r="D515" t="e">
        <f t="shared" si="9"/>
        <v>#N/A</v>
      </c>
    </row>
    <row r="516" spans="1:4" ht="15.5" x14ac:dyDescent="0.35">
      <c r="A516" s="9" t="s">
        <v>260</v>
      </c>
      <c r="B516" t="e">
        <f>VLOOKUP(A516,'Men DL'!$C$2:$G$47,5,FALSE)</f>
        <v>#N/A</v>
      </c>
      <c r="C516">
        <f>VLOOKUP(A516,'Men Olympic'!$C$2:$M$550,11,FALSE)</f>
        <v>501</v>
      </c>
      <c r="D516" t="e">
        <f t="shared" si="9"/>
        <v>#N/A</v>
      </c>
    </row>
    <row r="517" spans="1:4" ht="15.5" x14ac:dyDescent="0.35">
      <c r="A517" s="9" t="s">
        <v>259</v>
      </c>
      <c r="B517" t="e">
        <f>VLOOKUP(A517,'Men DL'!$C$2:$G$47,5,FALSE)</f>
        <v>#N/A</v>
      </c>
      <c r="C517">
        <f>VLOOKUP(A517,'Men Olympic'!$C$2:$M$550,11,FALSE)</f>
        <v>501</v>
      </c>
      <c r="D517" t="e">
        <f t="shared" si="9"/>
        <v>#N/A</v>
      </c>
    </row>
    <row r="518" spans="1:4" ht="15.5" x14ac:dyDescent="0.35">
      <c r="A518" s="9" t="s">
        <v>258</v>
      </c>
      <c r="B518" t="e">
        <f>VLOOKUP(A518,'Men DL'!$C$2:$G$47,5,FALSE)</f>
        <v>#N/A</v>
      </c>
      <c r="C518">
        <f>VLOOKUP(A518,'Men Olympic'!$C$2:$M$550,11,FALSE)</f>
        <v>501</v>
      </c>
      <c r="D518" t="e">
        <f t="shared" si="9"/>
        <v>#N/A</v>
      </c>
    </row>
    <row r="519" spans="1:4" ht="15.5" x14ac:dyDescent="0.35">
      <c r="A519" s="9" t="s">
        <v>257</v>
      </c>
      <c r="B519" t="e">
        <f>VLOOKUP(A519,'Men DL'!$C$2:$G$47,5,FALSE)</f>
        <v>#N/A</v>
      </c>
      <c r="C519">
        <f>VLOOKUP(A519,'Men Olympic'!$C$2:$M$550,11,FALSE)</f>
        <v>501</v>
      </c>
      <c r="D519" t="e">
        <f t="shared" si="9"/>
        <v>#N/A</v>
      </c>
    </row>
    <row r="520" spans="1:4" ht="15.5" x14ac:dyDescent="0.35">
      <c r="A520" s="9" t="s">
        <v>256</v>
      </c>
      <c r="B520" t="e">
        <f>VLOOKUP(A520,'Men DL'!$C$2:$G$47,5,FALSE)</f>
        <v>#N/A</v>
      </c>
      <c r="C520">
        <f>VLOOKUP(A520,'Men Olympic'!$C$2:$M$550,11,FALSE)</f>
        <v>501</v>
      </c>
      <c r="D520" t="e">
        <f t="shared" si="9"/>
        <v>#N/A</v>
      </c>
    </row>
    <row r="521" spans="1:4" ht="15.5" x14ac:dyDescent="0.35">
      <c r="A521" s="9" t="s">
        <v>255</v>
      </c>
      <c r="B521" t="e">
        <f>VLOOKUP(A521,'Men DL'!$C$2:$G$47,5,FALSE)</f>
        <v>#N/A</v>
      </c>
      <c r="C521">
        <f>VLOOKUP(A521,'Men Olympic'!$C$2:$M$550,11,FALSE)</f>
        <v>501</v>
      </c>
      <c r="D521" t="e">
        <f t="shared" si="9"/>
        <v>#N/A</v>
      </c>
    </row>
    <row r="522" spans="1:4" ht="15.5" x14ac:dyDescent="0.35">
      <c r="A522" s="9" t="s">
        <v>254</v>
      </c>
      <c r="B522" t="e">
        <f>VLOOKUP(A522,'Men DL'!$C$2:$G$47,5,FALSE)</f>
        <v>#N/A</v>
      </c>
      <c r="C522">
        <f>VLOOKUP(A522,'Men Olympic'!$C$2:$M$550,11,FALSE)</f>
        <v>501</v>
      </c>
      <c r="D522" t="e">
        <f t="shared" si="9"/>
        <v>#N/A</v>
      </c>
    </row>
    <row r="523" spans="1:4" ht="15.5" x14ac:dyDescent="0.35">
      <c r="A523" s="9" t="s">
        <v>253</v>
      </c>
      <c r="B523" t="e">
        <f>VLOOKUP(A523,'Men DL'!$C$2:$G$47,5,FALSE)</f>
        <v>#N/A</v>
      </c>
      <c r="C523">
        <f>VLOOKUP(A523,'Men Olympic'!$C$2:$M$550,11,FALSE)</f>
        <v>501</v>
      </c>
      <c r="D523" t="e">
        <f t="shared" si="9"/>
        <v>#N/A</v>
      </c>
    </row>
    <row r="524" spans="1:4" ht="15.5" x14ac:dyDescent="0.35">
      <c r="A524" s="9" t="s">
        <v>252</v>
      </c>
      <c r="B524" t="e">
        <f>VLOOKUP(A524,'Men DL'!$C$2:$G$47,5,FALSE)</f>
        <v>#N/A</v>
      </c>
      <c r="C524">
        <f>VLOOKUP(A524,'Men Olympic'!$C$2:$M$550,11,FALSE)</f>
        <v>501</v>
      </c>
      <c r="D524" t="e">
        <f t="shared" si="9"/>
        <v>#N/A</v>
      </c>
    </row>
    <row r="525" spans="1:4" ht="15.5" x14ac:dyDescent="0.35">
      <c r="A525" s="9" t="s">
        <v>251</v>
      </c>
      <c r="B525" t="e">
        <f>VLOOKUP(A525,'Men DL'!$C$2:$G$47,5,FALSE)</f>
        <v>#N/A</v>
      </c>
      <c r="C525">
        <f>VLOOKUP(A525,'Men Olympic'!$C$2:$M$550,11,FALSE)</f>
        <v>501</v>
      </c>
      <c r="D525" t="e">
        <f t="shared" si="9"/>
        <v>#N/A</v>
      </c>
    </row>
    <row r="526" spans="1:4" ht="15.5" x14ac:dyDescent="0.35">
      <c r="A526" s="9" t="s">
        <v>346</v>
      </c>
      <c r="B526" t="e">
        <f>VLOOKUP(A526,'Men DL'!$C$2:$G$47,5,FALSE)</f>
        <v>#N/A</v>
      </c>
      <c r="C526">
        <f>VLOOKUP(A526,'Men Olympic'!$C$2:$M$550,11,FALSE)</f>
        <v>501</v>
      </c>
      <c r="D526" t="e">
        <f t="shared" si="9"/>
        <v>#N/A</v>
      </c>
    </row>
    <row r="527" spans="1:4" ht="15.5" x14ac:dyDescent="0.35">
      <c r="A527" s="9" t="s">
        <v>249</v>
      </c>
      <c r="B527" t="e">
        <f>VLOOKUP(A527,'Men DL'!$C$2:$G$47,5,FALSE)</f>
        <v>#N/A</v>
      </c>
      <c r="C527">
        <f>VLOOKUP(A527,'Men Olympic'!$C$2:$M$550,11,FALSE)</f>
        <v>501</v>
      </c>
      <c r="D527" t="e">
        <f t="shared" si="9"/>
        <v>#N/A</v>
      </c>
    </row>
    <row r="528" spans="1:4" ht="15.5" x14ac:dyDescent="0.35">
      <c r="A528" s="9" t="s">
        <v>248</v>
      </c>
      <c r="B528" t="e">
        <f>VLOOKUP(A528,'Men DL'!$C$2:$G$47,5,FALSE)</f>
        <v>#N/A</v>
      </c>
      <c r="C528">
        <f>VLOOKUP(A528,'Men Olympic'!$C$2:$M$550,11,FALSE)</f>
        <v>501</v>
      </c>
      <c r="D528" t="e">
        <f t="shared" si="9"/>
        <v>#N/A</v>
      </c>
    </row>
    <row r="529" spans="1:4" ht="15.5" x14ac:dyDescent="0.35">
      <c r="A529" s="9" t="s">
        <v>247</v>
      </c>
      <c r="B529" t="e">
        <f>VLOOKUP(A529,'Men DL'!$C$2:$G$47,5,FALSE)</f>
        <v>#N/A</v>
      </c>
      <c r="C529">
        <f>VLOOKUP(A529,'Men Olympic'!$C$2:$M$550,11,FALSE)</f>
        <v>501</v>
      </c>
      <c r="D529" t="e">
        <f t="shared" si="9"/>
        <v>#N/A</v>
      </c>
    </row>
    <row r="530" spans="1:4" ht="15.5" x14ac:dyDescent="0.35">
      <c r="A530" s="9" t="s">
        <v>246</v>
      </c>
      <c r="B530" t="e">
        <f>VLOOKUP(A530,'Men DL'!$C$2:$G$47,5,FALSE)</f>
        <v>#N/A</v>
      </c>
      <c r="C530">
        <f>VLOOKUP(A530,'Men Olympic'!$C$2:$M$550,11,FALSE)</f>
        <v>501</v>
      </c>
      <c r="D530" t="e">
        <f t="shared" si="9"/>
        <v>#N/A</v>
      </c>
    </row>
    <row r="531" spans="1:4" ht="15.5" x14ac:dyDescent="0.35">
      <c r="A531" s="9" t="s">
        <v>245</v>
      </c>
      <c r="B531" t="e">
        <f>VLOOKUP(A531,'Men DL'!$C$2:$G$47,5,FALSE)</f>
        <v>#N/A</v>
      </c>
      <c r="C531">
        <f>VLOOKUP(A531,'Men Olympic'!$C$2:$M$550,11,FALSE)</f>
        <v>501</v>
      </c>
      <c r="D531" t="e">
        <f t="shared" si="9"/>
        <v>#N/A</v>
      </c>
    </row>
    <row r="532" spans="1:4" ht="15.5" x14ac:dyDescent="0.35">
      <c r="A532" s="9" t="s">
        <v>244</v>
      </c>
      <c r="B532" t="e">
        <f>VLOOKUP(A532,'Men DL'!$C$2:$G$47,5,FALSE)</f>
        <v>#N/A</v>
      </c>
      <c r="C532">
        <f>VLOOKUP(A532,'Men Olympic'!$C$2:$M$550,11,FALSE)</f>
        <v>501</v>
      </c>
      <c r="D532" t="e">
        <f t="shared" si="9"/>
        <v>#N/A</v>
      </c>
    </row>
    <row r="533" spans="1:4" ht="15.5" x14ac:dyDescent="0.35">
      <c r="A533" s="9" t="s">
        <v>243</v>
      </c>
      <c r="B533" t="e">
        <f>VLOOKUP(A533,'Men DL'!$C$2:$G$47,5,FALSE)</f>
        <v>#N/A</v>
      </c>
      <c r="C533">
        <f>VLOOKUP(A533,'Men Olympic'!$C$2:$M$550,11,FALSE)</f>
        <v>501</v>
      </c>
      <c r="D533" t="e">
        <f t="shared" si="9"/>
        <v>#N/A</v>
      </c>
    </row>
    <row r="534" spans="1:4" ht="15.5" x14ac:dyDescent="0.35">
      <c r="A534" s="9" t="s">
        <v>242</v>
      </c>
      <c r="B534" t="e">
        <f>VLOOKUP(A534,'Men DL'!$C$2:$G$47,5,FALSE)</f>
        <v>#N/A</v>
      </c>
      <c r="C534">
        <f>VLOOKUP(A534,'Men Olympic'!$C$2:$M$550,11,FALSE)</f>
        <v>501</v>
      </c>
      <c r="D534" t="e">
        <f t="shared" si="9"/>
        <v>#N/A</v>
      </c>
    </row>
    <row r="535" spans="1:4" ht="15.5" x14ac:dyDescent="0.35">
      <c r="A535" s="9" t="s">
        <v>241</v>
      </c>
      <c r="B535" t="e">
        <f>VLOOKUP(A535,'Men DL'!$C$2:$G$47,5,FALSE)</f>
        <v>#N/A</v>
      </c>
      <c r="C535">
        <f>VLOOKUP(A535,'Men Olympic'!$C$2:$M$550,11,FALSE)</f>
        <v>501</v>
      </c>
      <c r="D535" t="e">
        <f t="shared" si="9"/>
        <v>#N/A</v>
      </c>
    </row>
    <row r="536" spans="1:4" ht="15.5" x14ac:dyDescent="0.35">
      <c r="A536" s="9" t="s">
        <v>240</v>
      </c>
      <c r="B536" t="e">
        <f>VLOOKUP(A536,'Men DL'!$C$2:$G$47,5,FALSE)</f>
        <v>#N/A</v>
      </c>
      <c r="C536">
        <f>VLOOKUP(A536,'Men Olympic'!$C$2:$M$550,11,FALSE)</f>
        <v>501</v>
      </c>
      <c r="D536" t="e">
        <f t="shared" si="9"/>
        <v>#N/A</v>
      </c>
    </row>
    <row r="537" spans="1:4" ht="15.5" x14ac:dyDescent="0.35">
      <c r="A537" s="9" t="s">
        <v>233</v>
      </c>
      <c r="B537" t="e">
        <f>VLOOKUP(A537,'Men DL'!$C$2:$G$47,5,FALSE)</f>
        <v>#N/A</v>
      </c>
      <c r="C537">
        <f>VLOOKUP(A537,'Men Olympic'!$C$2:$M$550,11,FALSE)</f>
        <v>501</v>
      </c>
      <c r="D537" t="e">
        <f t="shared" si="9"/>
        <v>#N/A</v>
      </c>
    </row>
    <row r="538" spans="1:4" ht="15.5" x14ac:dyDescent="0.35">
      <c r="A538" s="9" t="s">
        <v>235</v>
      </c>
      <c r="B538" t="e">
        <f>VLOOKUP(A538,'Men DL'!$C$2:$G$47,5,FALSE)</f>
        <v>#N/A</v>
      </c>
      <c r="C538">
        <f>VLOOKUP(A538,'Men Olympic'!$C$2:$M$550,11,FALSE)</f>
        <v>501</v>
      </c>
      <c r="D538" t="e">
        <f t="shared" si="9"/>
        <v>#N/A</v>
      </c>
    </row>
    <row r="539" spans="1:4" ht="15.5" x14ac:dyDescent="0.35">
      <c r="A539" s="9" t="s">
        <v>230</v>
      </c>
      <c r="B539" t="e">
        <f>VLOOKUP(A539,'Men DL'!$C$2:$G$47,5,FALSE)</f>
        <v>#N/A</v>
      </c>
      <c r="C539">
        <f>VLOOKUP(A539,'Men Olympic'!$C$2:$M$550,11,FALSE)</f>
        <v>501</v>
      </c>
      <c r="D539" t="e">
        <f t="shared" si="9"/>
        <v>#N/A</v>
      </c>
    </row>
    <row r="540" spans="1:4" ht="15.5" x14ac:dyDescent="0.35">
      <c r="A540" s="9" t="s">
        <v>224</v>
      </c>
      <c r="B540" t="e">
        <f>VLOOKUP(A540,'Men DL'!$C$2:$G$47,5,FALSE)</f>
        <v>#N/A</v>
      </c>
      <c r="C540">
        <f>VLOOKUP(A540,'Men Olympic'!$C$2:$M$550,11,FALSE)</f>
        <v>501</v>
      </c>
      <c r="D540" t="e">
        <f t="shared" si="9"/>
        <v>#N/A</v>
      </c>
    </row>
    <row r="541" spans="1:4" ht="15.5" x14ac:dyDescent="0.35">
      <c r="A541" s="9" t="s">
        <v>227</v>
      </c>
      <c r="B541" t="e">
        <f>VLOOKUP(A541,'Men DL'!$C$2:$G$47,5,FALSE)</f>
        <v>#N/A</v>
      </c>
      <c r="C541">
        <f>VLOOKUP(A541,'Men Olympic'!$C$2:$M$550,11,FALSE)</f>
        <v>501</v>
      </c>
      <c r="D541" t="e">
        <f t="shared" si="9"/>
        <v>#N/A</v>
      </c>
    </row>
    <row r="542" spans="1:4" ht="15.5" x14ac:dyDescent="0.35">
      <c r="A542" s="9" t="s">
        <v>232</v>
      </c>
      <c r="B542" t="e">
        <f>VLOOKUP(A542,'Men DL'!$C$2:$G$47,5,FALSE)</f>
        <v>#N/A</v>
      </c>
      <c r="C542">
        <f>VLOOKUP(A542,'Men Olympic'!$C$2:$M$550,11,FALSE)</f>
        <v>501</v>
      </c>
      <c r="D542" t="e">
        <f t="shared" si="9"/>
        <v>#N/A</v>
      </c>
    </row>
    <row r="543" spans="1:4" ht="15.5" x14ac:dyDescent="0.35">
      <c r="A543" s="9" t="s">
        <v>231</v>
      </c>
      <c r="B543" t="e">
        <f>VLOOKUP(A543,'Men DL'!$C$2:$G$47,5,FALSE)</f>
        <v>#N/A</v>
      </c>
      <c r="C543">
        <f>VLOOKUP(A543,'Men Olympic'!$C$2:$M$550,11,FALSE)</f>
        <v>501</v>
      </c>
      <c r="D543" t="e">
        <f t="shared" si="9"/>
        <v>#N/A</v>
      </c>
    </row>
    <row r="544" spans="1:4" ht="15.5" x14ac:dyDescent="0.35">
      <c r="A544" s="9" t="s">
        <v>225</v>
      </c>
      <c r="B544" t="e">
        <f>VLOOKUP(A544,'Men DL'!$C$2:$G$47,5,FALSE)</f>
        <v>#N/A</v>
      </c>
      <c r="C544">
        <f>VLOOKUP(A544,'Men Olympic'!$C$2:$M$550,11,FALSE)</f>
        <v>501</v>
      </c>
      <c r="D544" t="e">
        <f t="shared" si="9"/>
        <v>#N/A</v>
      </c>
    </row>
    <row r="545" spans="1:4" ht="15.5" x14ac:dyDescent="0.35">
      <c r="A545" s="9" t="s">
        <v>238</v>
      </c>
      <c r="B545" t="e">
        <f>VLOOKUP(A545,'Men DL'!$C$2:$G$47,5,FALSE)</f>
        <v>#N/A</v>
      </c>
      <c r="C545">
        <f>VLOOKUP(A545,'Men Olympic'!$C$2:$M$550,11,FALSE)</f>
        <v>501</v>
      </c>
      <c r="D545" t="e">
        <f t="shared" si="9"/>
        <v>#N/A</v>
      </c>
    </row>
    <row r="546" spans="1:4" ht="15.5" x14ac:dyDescent="0.35">
      <c r="A546" s="9" t="s">
        <v>236</v>
      </c>
      <c r="B546" t="e">
        <f>VLOOKUP(A546,'Men DL'!$C$2:$G$47,5,FALSE)</f>
        <v>#N/A</v>
      </c>
      <c r="C546">
        <f>VLOOKUP(A546,'Men Olympic'!$C$2:$M$550,11,FALSE)</f>
        <v>501</v>
      </c>
      <c r="D546" t="e">
        <f t="shared" si="9"/>
        <v>#N/A</v>
      </c>
    </row>
    <row r="547" spans="1:4" ht="15.5" x14ac:dyDescent="0.35">
      <c r="A547" s="9" t="s">
        <v>234</v>
      </c>
      <c r="B547" t="e">
        <f>VLOOKUP(A547,'Men DL'!$C$2:$G$47,5,FALSE)</f>
        <v>#N/A</v>
      </c>
      <c r="C547">
        <f>VLOOKUP(A547,'Men Olympic'!$C$2:$M$550,11,FALSE)</f>
        <v>501</v>
      </c>
      <c r="D547" t="e">
        <f t="shared" si="9"/>
        <v>#N/A</v>
      </c>
    </row>
    <row r="548" spans="1:4" ht="15.5" x14ac:dyDescent="0.35">
      <c r="A548" s="9" t="s">
        <v>237</v>
      </c>
      <c r="B548" t="e">
        <f>VLOOKUP(A548,'Men DL'!$C$2:$G$47,5,FALSE)</f>
        <v>#N/A</v>
      </c>
      <c r="C548">
        <f>VLOOKUP(A548,'Men Olympic'!$C$2:$M$550,11,FALSE)</f>
        <v>501</v>
      </c>
      <c r="D548" t="e">
        <f t="shared" si="9"/>
        <v>#N/A</v>
      </c>
    </row>
    <row r="549" spans="1:4" ht="15.5" x14ac:dyDescent="0.35">
      <c r="A549" s="9" t="s">
        <v>228</v>
      </c>
      <c r="B549" t="e">
        <f>VLOOKUP(A549,'Men DL'!$C$2:$G$47,5,FALSE)</f>
        <v>#N/A</v>
      </c>
      <c r="C549">
        <f>VLOOKUP(A549,'Men Olympic'!$C$2:$M$550,11,FALSE)</f>
        <v>501</v>
      </c>
      <c r="D549" t="e">
        <f t="shared" si="9"/>
        <v>#N/A</v>
      </c>
    </row>
    <row r="550" spans="1:4" ht="15.5" x14ac:dyDescent="0.35">
      <c r="A550" s="9" t="s">
        <v>226</v>
      </c>
      <c r="B550" t="e">
        <f>VLOOKUP(A550,'Men DL'!$C$2:$G$47,5,FALSE)</f>
        <v>#N/A</v>
      </c>
      <c r="C550">
        <f>VLOOKUP(A550,'Men Olympic'!$C$2:$M$550,11,FALSE)</f>
        <v>501</v>
      </c>
      <c r="D550" t="e">
        <f t="shared" si="9"/>
        <v>#N/A</v>
      </c>
    </row>
    <row r="551" spans="1:4" x14ac:dyDescent="0.35">
      <c r="A551" t="s">
        <v>68</v>
      </c>
      <c r="B551">
        <f>VLOOKUP(A551,'Men DL'!$C$2:$G$47,5,FALSE)</f>
        <v>70</v>
      </c>
      <c r="C551" t="e">
        <f>VLOOKUP(A551,'Men Olympic'!$C$2:$M$550,11,FALSE)</f>
        <v>#N/A</v>
      </c>
      <c r="D551" t="e">
        <f t="shared" si="9"/>
        <v>#N/A</v>
      </c>
    </row>
    <row r="552" spans="1:4" x14ac:dyDescent="0.35">
      <c r="A552" t="s">
        <v>92</v>
      </c>
      <c r="B552">
        <f>VLOOKUP(A552,'Men DL'!$C$2:$G$47,5,FALSE)</f>
        <v>97</v>
      </c>
      <c r="C552" t="e">
        <f>VLOOKUP(A552,'Men Olympic'!$C$2:$M$550,11,FALSE)</f>
        <v>#N/A</v>
      </c>
      <c r="D552" t="e">
        <f t="shared" si="9"/>
        <v>#N/A</v>
      </c>
    </row>
    <row r="553" spans="1:4" x14ac:dyDescent="0.35">
      <c r="A553" t="s">
        <v>110</v>
      </c>
      <c r="B553">
        <f>VLOOKUP(A553,'Men DL'!$C$2:$G$47,5,FALSE)</f>
        <v>118</v>
      </c>
      <c r="C553" t="e">
        <f>VLOOKUP(A553,'Men Olympic'!$C$2:$M$550,11,FALSE)</f>
        <v>#N/A</v>
      </c>
      <c r="D553" t="e">
        <f t="shared" si="9"/>
        <v>#N/A</v>
      </c>
    </row>
    <row r="554" spans="1:4" x14ac:dyDescent="0.35">
      <c r="A554" t="s">
        <v>116</v>
      </c>
      <c r="B554">
        <f>VLOOKUP(A554,'Men DL'!$C$2:$G$47,5,FALSE)</f>
        <v>124</v>
      </c>
      <c r="C554" t="e">
        <f>VLOOKUP(A554,'Men Olympic'!$C$2:$M$550,11,FALSE)</f>
        <v>#N/A</v>
      </c>
      <c r="D554" t="e">
        <f t="shared" si="9"/>
        <v>#N/A</v>
      </c>
    </row>
  </sheetData>
  <sortState ref="A2:E554">
    <sortCondition ref="D2:D55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workbookViewId="0">
      <selection activeCell="I12" sqref="I12"/>
    </sheetView>
  </sheetViews>
  <sheetFormatPr defaultColWidth="10.90625" defaultRowHeight="14.5" x14ac:dyDescent="0.35"/>
  <cols>
    <col min="1" max="1" width="19" customWidth="1"/>
    <col min="4" max="4" width="13.453125" customWidth="1"/>
  </cols>
  <sheetData>
    <row r="1" spans="1:5" x14ac:dyDescent="0.35">
      <c r="A1" s="5" t="s">
        <v>2</v>
      </c>
      <c r="B1" s="5" t="s">
        <v>1074</v>
      </c>
      <c r="C1" s="5" t="s">
        <v>1107</v>
      </c>
      <c r="D1" s="5" t="s">
        <v>1080</v>
      </c>
      <c r="E1" s="5" t="s">
        <v>1075</v>
      </c>
    </row>
    <row r="2" spans="1:5" x14ac:dyDescent="0.35">
      <c r="A2" t="s">
        <v>219</v>
      </c>
      <c r="B2">
        <f>VLOOKUP(A2,'Women DL'!$C$2:$F$50,4,FALSE)</f>
        <v>4</v>
      </c>
      <c r="C2">
        <f>VLOOKUP(A2,'Women Olympic'!$C$2:$M$344,11,FALSE)</f>
        <v>1</v>
      </c>
      <c r="D2">
        <f t="shared" ref="D2:D65" si="0">B2+C2</f>
        <v>5</v>
      </c>
      <c r="E2">
        <f>RANK(D2,$D$2:$D$42,1)</f>
        <v>1</v>
      </c>
    </row>
    <row r="3" spans="1:5" x14ac:dyDescent="0.35">
      <c r="A3" t="s">
        <v>217</v>
      </c>
      <c r="B3">
        <f>VLOOKUP(A3,'Women DL'!$C$2:$F$50,4,FALSE)</f>
        <v>7</v>
      </c>
      <c r="C3">
        <f>VLOOKUP(A3,'Women Olympic'!$C$2:$M$344,11,FALSE)</f>
        <v>3</v>
      </c>
      <c r="D3">
        <f t="shared" si="0"/>
        <v>10</v>
      </c>
      <c r="E3">
        <f t="shared" ref="E3:E42" si="1">RANK(D3,$D$2:$D$42,1)</f>
        <v>2</v>
      </c>
    </row>
    <row r="4" spans="1:5" x14ac:dyDescent="0.35">
      <c r="A4" t="s">
        <v>215</v>
      </c>
      <c r="B4">
        <f>VLOOKUP(A4,'Women DL'!$C$2:$F$50,4,FALSE)</f>
        <v>10</v>
      </c>
      <c r="C4">
        <f>VLOOKUP(A4,'Women Olympic'!$C$2:$M$344,11,FALSE)</f>
        <v>5</v>
      </c>
      <c r="D4">
        <f t="shared" si="0"/>
        <v>15</v>
      </c>
      <c r="E4">
        <f t="shared" si="1"/>
        <v>3</v>
      </c>
    </row>
    <row r="5" spans="1:5" x14ac:dyDescent="0.35">
      <c r="A5" t="s">
        <v>213</v>
      </c>
      <c r="B5">
        <f>VLOOKUP(A5,'Women DL'!$C$2:$F$50,4,FALSE)</f>
        <v>13</v>
      </c>
      <c r="C5">
        <f>VLOOKUP(A5,'Women Olympic'!$C$2:$M$344,11,FALSE)</f>
        <v>9</v>
      </c>
      <c r="D5">
        <f t="shared" si="0"/>
        <v>22</v>
      </c>
      <c r="E5">
        <f t="shared" si="1"/>
        <v>4</v>
      </c>
    </row>
    <row r="6" spans="1:5" x14ac:dyDescent="0.35">
      <c r="A6" t="s">
        <v>208</v>
      </c>
      <c r="B6">
        <f>VLOOKUP(A6,'Women DL'!$C$2:$F$50,4,FALSE)</f>
        <v>19</v>
      </c>
      <c r="C6">
        <f>VLOOKUP(A6,'Women Olympic'!$C$2:$M$344,11,FALSE)</f>
        <v>7</v>
      </c>
      <c r="D6">
        <f t="shared" si="0"/>
        <v>26</v>
      </c>
      <c r="E6">
        <f t="shared" si="1"/>
        <v>5</v>
      </c>
    </row>
    <row r="7" spans="1:5" x14ac:dyDescent="0.35">
      <c r="A7" t="s">
        <v>200</v>
      </c>
      <c r="B7">
        <f>VLOOKUP(A7,'Women DL'!$C$2:$F$50,4,FALSE)</f>
        <v>31</v>
      </c>
      <c r="C7">
        <f>VLOOKUP(A7,'Women Olympic'!$C$2:$M$344,11,FALSE)</f>
        <v>12</v>
      </c>
      <c r="D7">
        <f t="shared" si="0"/>
        <v>43</v>
      </c>
      <c r="E7">
        <f t="shared" si="1"/>
        <v>6</v>
      </c>
    </row>
    <row r="8" spans="1:5" x14ac:dyDescent="0.35">
      <c r="A8" t="s">
        <v>204</v>
      </c>
      <c r="B8">
        <f>VLOOKUP(A8,'Women DL'!$C$2:$F$50,4,FALSE)</f>
        <v>25</v>
      </c>
      <c r="C8">
        <f>VLOOKUP(A8,'Women Olympic'!$C$2:$M$344,11,FALSE)</f>
        <v>23</v>
      </c>
      <c r="D8">
        <f t="shared" si="0"/>
        <v>48</v>
      </c>
      <c r="E8">
        <f t="shared" si="1"/>
        <v>7</v>
      </c>
    </row>
    <row r="9" spans="1:5" x14ac:dyDescent="0.35">
      <c r="A9" t="s">
        <v>202</v>
      </c>
      <c r="B9">
        <f>VLOOKUP(A9,'Women DL'!$C$2:$F$50,4,FALSE)</f>
        <v>28</v>
      </c>
      <c r="C9">
        <f>VLOOKUP(A9,'Women Olympic'!$C$2:$M$344,11,FALSE)</f>
        <v>21</v>
      </c>
      <c r="D9">
        <f t="shared" si="0"/>
        <v>49</v>
      </c>
      <c r="E9">
        <f t="shared" si="1"/>
        <v>8</v>
      </c>
    </row>
    <row r="10" spans="1:5" x14ac:dyDescent="0.35">
      <c r="A10" t="s">
        <v>193</v>
      </c>
      <c r="B10">
        <f>VLOOKUP(A10,'Women DL'!$C$2:$F$50,4,FALSE)</f>
        <v>40</v>
      </c>
      <c r="C10">
        <f>VLOOKUP(A10,'Women Olympic'!$C$2:$M$344,11,FALSE)</f>
        <v>18</v>
      </c>
      <c r="D10">
        <f t="shared" si="0"/>
        <v>58</v>
      </c>
      <c r="E10">
        <f t="shared" si="1"/>
        <v>9</v>
      </c>
    </row>
    <row r="11" spans="1:5" x14ac:dyDescent="0.35">
      <c r="A11" t="s">
        <v>195</v>
      </c>
      <c r="B11">
        <f>VLOOKUP(A11,'Women DL'!$C$2:$F$50,4,FALSE)</f>
        <v>37</v>
      </c>
      <c r="C11">
        <f>VLOOKUP(A11,'Women Olympic'!$C$2:$M$344,11,FALSE)</f>
        <v>27</v>
      </c>
      <c r="D11">
        <f t="shared" si="0"/>
        <v>64</v>
      </c>
      <c r="E11">
        <f t="shared" si="1"/>
        <v>10</v>
      </c>
    </row>
    <row r="12" spans="1:5" x14ac:dyDescent="0.35">
      <c r="A12" t="s">
        <v>183</v>
      </c>
      <c r="B12">
        <f>VLOOKUP(A12,'Women DL'!$C$2:$F$50,4,FALSE)</f>
        <v>55</v>
      </c>
      <c r="C12">
        <f>VLOOKUP(A12,'Women Olympic'!$C$2:$M$344,11,FALSE)</f>
        <v>16</v>
      </c>
      <c r="D12">
        <f t="shared" si="0"/>
        <v>71</v>
      </c>
      <c r="E12">
        <f t="shared" si="1"/>
        <v>11</v>
      </c>
    </row>
    <row r="13" spans="1:5" x14ac:dyDescent="0.35">
      <c r="A13" t="s">
        <v>187</v>
      </c>
      <c r="B13">
        <f>VLOOKUP(A13,'Women DL'!$C$2:$F$50,4,FALSE)</f>
        <v>49</v>
      </c>
      <c r="C13">
        <f>VLOOKUP(A13,'Women Olympic'!$C$2:$M$344,11,FALSE)</f>
        <v>39</v>
      </c>
      <c r="D13">
        <f t="shared" si="0"/>
        <v>88</v>
      </c>
      <c r="E13">
        <f t="shared" si="1"/>
        <v>12</v>
      </c>
    </row>
    <row r="14" spans="1:5" x14ac:dyDescent="0.35">
      <c r="A14" t="s">
        <v>185</v>
      </c>
      <c r="B14">
        <f>VLOOKUP(A14,'Women DL'!$C$2:$F$50,4,FALSE)</f>
        <v>52</v>
      </c>
      <c r="C14">
        <f>VLOOKUP(A14,'Women Olympic'!$C$2:$M$344,11,FALSE)</f>
        <v>38</v>
      </c>
      <c r="D14">
        <f t="shared" si="0"/>
        <v>90</v>
      </c>
      <c r="E14">
        <f t="shared" si="1"/>
        <v>13</v>
      </c>
    </row>
    <row r="15" spans="1:5" x14ac:dyDescent="0.35">
      <c r="A15" t="s">
        <v>198</v>
      </c>
      <c r="B15">
        <f>VLOOKUP(A15,'Women DL'!$C$2:$F$50,4,FALSE)</f>
        <v>34</v>
      </c>
      <c r="C15">
        <f>VLOOKUP(A15,'Women Olympic'!$C$2:$M$344,11,FALSE)</f>
        <v>61</v>
      </c>
      <c r="D15">
        <f t="shared" si="0"/>
        <v>95</v>
      </c>
      <c r="E15">
        <f t="shared" si="1"/>
        <v>14</v>
      </c>
    </row>
    <row r="16" spans="1:5" x14ac:dyDescent="0.35">
      <c r="A16" t="s">
        <v>189</v>
      </c>
      <c r="B16">
        <f>VLOOKUP(A16,'Women DL'!$C$2:$F$50,4,FALSE)</f>
        <v>46</v>
      </c>
      <c r="C16">
        <f>VLOOKUP(A16,'Women Olympic'!$C$2:$M$344,11,FALSE)</f>
        <v>57</v>
      </c>
      <c r="D16">
        <f t="shared" si="0"/>
        <v>103</v>
      </c>
      <c r="E16">
        <f t="shared" si="1"/>
        <v>15</v>
      </c>
    </row>
    <row r="17" spans="1:5" x14ac:dyDescent="0.35">
      <c r="A17" t="s">
        <v>171</v>
      </c>
      <c r="B17">
        <f>VLOOKUP(A17,'Women DL'!$C$2:$F$50,4,FALSE)</f>
        <v>73</v>
      </c>
      <c r="C17">
        <f>VLOOKUP(A17,'Women Olympic'!$C$2:$M$344,11,FALSE)</f>
        <v>31</v>
      </c>
      <c r="D17">
        <f t="shared" si="0"/>
        <v>104</v>
      </c>
      <c r="E17">
        <f t="shared" si="1"/>
        <v>16</v>
      </c>
    </row>
    <row r="18" spans="1:5" x14ac:dyDescent="0.35">
      <c r="A18" t="s">
        <v>181</v>
      </c>
      <c r="B18">
        <f>VLOOKUP(A18,'Women DL'!$C$2:$F$50,4,FALSE)</f>
        <v>58</v>
      </c>
      <c r="C18">
        <f>VLOOKUP(A18,'Women Olympic'!$C$2:$M$344,11,FALSE)</f>
        <v>62</v>
      </c>
      <c r="D18">
        <f t="shared" si="0"/>
        <v>120</v>
      </c>
      <c r="E18">
        <f t="shared" si="1"/>
        <v>17</v>
      </c>
    </row>
    <row r="19" spans="1:5" x14ac:dyDescent="0.35">
      <c r="A19" t="s">
        <v>179</v>
      </c>
      <c r="B19">
        <f>VLOOKUP(A19,'Women DL'!$C$2:$F$50,4,FALSE)</f>
        <v>61</v>
      </c>
      <c r="C19">
        <f>VLOOKUP(A19,'Women Olympic'!$C$2:$M$344,11,FALSE)</f>
        <v>63</v>
      </c>
      <c r="D19">
        <f t="shared" si="0"/>
        <v>124</v>
      </c>
      <c r="E19">
        <f t="shared" si="1"/>
        <v>18</v>
      </c>
    </row>
    <row r="20" spans="1:5" x14ac:dyDescent="0.35">
      <c r="A20" t="s">
        <v>161</v>
      </c>
      <c r="B20">
        <f>VLOOKUP(A20,'Women DL'!$C$2:$F$50,4,FALSE)</f>
        <v>88</v>
      </c>
      <c r="C20">
        <f>VLOOKUP(A20,'Women Olympic'!$C$2:$M$344,11,FALSE)</f>
        <v>42</v>
      </c>
      <c r="D20">
        <f t="shared" si="0"/>
        <v>130</v>
      </c>
      <c r="E20">
        <f t="shared" si="1"/>
        <v>19</v>
      </c>
    </row>
    <row r="21" spans="1:5" x14ac:dyDescent="0.35">
      <c r="A21" t="s">
        <v>191</v>
      </c>
      <c r="B21">
        <f>VLOOKUP(A21,'Women DL'!$C$2:$F$50,4,FALSE)</f>
        <v>43</v>
      </c>
      <c r="C21">
        <f>VLOOKUP(A21,'Women Olympic'!$C$2:$M$344,11,FALSE)</f>
        <v>91</v>
      </c>
      <c r="D21">
        <f t="shared" si="0"/>
        <v>134</v>
      </c>
      <c r="E21">
        <f t="shared" si="1"/>
        <v>20</v>
      </c>
    </row>
    <row r="22" spans="1:5" x14ac:dyDescent="0.35">
      <c r="A22" t="s">
        <v>163</v>
      </c>
      <c r="B22">
        <f>VLOOKUP(A22,'Women DL'!$C$2:$F$50,4,FALSE)</f>
        <v>85</v>
      </c>
      <c r="C22">
        <f>VLOOKUP(A22,'Women Olympic'!$C$2:$M$344,11,FALSE)</f>
        <v>50</v>
      </c>
      <c r="D22">
        <f t="shared" si="0"/>
        <v>135</v>
      </c>
      <c r="E22">
        <f t="shared" si="1"/>
        <v>21</v>
      </c>
    </row>
    <row r="23" spans="1:5" x14ac:dyDescent="0.35">
      <c r="A23" t="s">
        <v>159</v>
      </c>
      <c r="B23">
        <f>VLOOKUP(A23,'Women DL'!$C$2:$F$50,4,FALSE)</f>
        <v>91</v>
      </c>
      <c r="C23">
        <f>VLOOKUP(A23,'Women Olympic'!$C$2:$M$344,11,FALSE)</f>
        <v>56</v>
      </c>
      <c r="D23">
        <f t="shared" si="0"/>
        <v>147</v>
      </c>
      <c r="E23">
        <f t="shared" si="1"/>
        <v>22</v>
      </c>
    </row>
    <row r="24" spans="1:5" x14ac:dyDescent="0.35">
      <c r="A24" t="s">
        <v>167</v>
      </c>
      <c r="B24">
        <f>VLOOKUP(A24,'Women DL'!$C$2:$F$50,4,FALSE)</f>
        <v>79</v>
      </c>
      <c r="C24">
        <f>VLOOKUP(A24,'Women Olympic'!$C$2:$M$344,11,FALSE)</f>
        <v>68</v>
      </c>
      <c r="D24">
        <f t="shared" si="0"/>
        <v>147</v>
      </c>
      <c r="E24">
        <f t="shared" si="1"/>
        <v>22</v>
      </c>
    </row>
    <row r="25" spans="1:5" x14ac:dyDescent="0.35">
      <c r="A25" t="s">
        <v>169</v>
      </c>
      <c r="B25">
        <f>VLOOKUP(A25,'Women DL'!$C$2:$F$50,4,FALSE)</f>
        <v>76</v>
      </c>
      <c r="C25">
        <f>VLOOKUP(A25,'Women Olympic'!$C$2:$M$344,11,FALSE)</f>
        <v>75</v>
      </c>
      <c r="D25">
        <f t="shared" si="0"/>
        <v>151</v>
      </c>
      <c r="E25">
        <f t="shared" si="1"/>
        <v>24</v>
      </c>
    </row>
    <row r="26" spans="1:5" x14ac:dyDescent="0.35">
      <c r="A26" t="s">
        <v>142</v>
      </c>
      <c r="B26">
        <f>VLOOKUP(A26,'Women DL'!$C$2:$F$50,4,FALSE)</f>
        <v>104</v>
      </c>
      <c r="C26">
        <f>VLOOKUP(A26,'Women Olympic'!$C$2:$M$344,11,FALSE)</f>
        <v>64</v>
      </c>
      <c r="D26">
        <f t="shared" si="0"/>
        <v>168</v>
      </c>
      <c r="E26">
        <f t="shared" si="1"/>
        <v>25</v>
      </c>
    </row>
    <row r="27" spans="1:5" x14ac:dyDescent="0.35">
      <c r="A27" t="s">
        <v>139</v>
      </c>
      <c r="B27">
        <f>VLOOKUP(A27,'Women DL'!$C$2:$F$50,4,FALSE)</f>
        <v>104</v>
      </c>
      <c r="C27">
        <f>VLOOKUP(A27,'Women Olympic'!$C$2:$M$344,11,FALSE)</f>
        <v>67</v>
      </c>
      <c r="D27">
        <f t="shared" si="0"/>
        <v>171</v>
      </c>
      <c r="E27">
        <f t="shared" si="1"/>
        <v>26</v>
      </c>
    </row>
    <row r="28" spans="1:5" x14ac:dyDescent="0.35">
      <c r="A28" t="s">
        <v>165</v>
      </c>
      <c r="B28">
        <f>VLOOKUP(A28,'Women DL'!$C$2:$F$50,4,FALSE)</f>
        <v>82</v>
      </c>
      <c r="C28">
        <f>VLOOKUP(A28,'Women Olympic'!$C$2:$M$344,11,FALSE)</f>
        <v>101</v>
      </c>
      <c r="D28">
        <f t="shared" si="0"/>
        <v>183</v>
      </c>
      <c r="E28">
        <f t="shared" si="1"/>
        <v>27</v>
      </c>
    </row>
    <row r="29" spans="1:5" x14ac:dyDescent="0.35">
      <c r="A29" t="s">
        <v>148</v>
      </c>
      <c r="B29">
        <f>VLOOKUP(A29,'Women DL'!$C$2:$F$50,4,FALSE)</f>
        <v>104</v>
      </c>
      <c r="C29">
        <f>VLOOKUP(A29,'Women Olympic'!$C$2:$M$344,11,FALSE)</f>
        <v>81</v>
      </c>
      <c r="D29">
        <f t="shared" si="0"/>
        <v>185</v>
      </c>
      <c r="E29">
        <f t="shared" si="1"/>
        <v>28</v>
      </c>
    </row>
    <row r="30" spans="1:5" x14ac:dyDescent="0.35">
      <c r="A30" t="s">
        <v>175</v>
      </c>
      <c r="B30">
        <f>VLOOKUP(A30,'Women DL'!$C$2:$F$50,4,FALSE)</f>
        <v>67</v>
      </c>
      <c r="C30">
        <f>VLOOKUP(A30,'Women Olympic'!$C$2:$M$344,11,FALSE)</f>
        <v>119</v>
      </c>
      <c r="D30">
        <f t="shared" si="0"/>
        <v>186</v>
      </c>
      <c r="E30">
        <f t="shared" si="1"/>
        <v>29</v>
      </c>
    </row>
    <row r="31" spans="1:5" x14ac:dyDescent="0.35">
      <c r="A31" t="s">
        <v>151</v>
      </c>
      <c r="B31">
        <f>VLOOKUP(A31,'Women DL'!$C$2:$F$50,4,FALSE)</f>
        <v>103</v>
      </c>
      <c r="C31">
        <f>VLOOKUP(A31,'Women Olympic'!$C$2:$M$344,11,FALSE)</f>
        <v>87</v>
      </c>
      <c r="D31">
        <f t="shared" si="0"/>
        <v>190</v>
      </c>
      <c r="E31">
        <f t="shared" si="1"/>
        <v>30</v>
      </c>
    </row>
    <row r="32" spans="1:5" x14ac:dyDescent="0.35">
      <c r="A32" t="s">
        <v>137</v>
      </c>
      <c r="B32">
        <f>VLOOKUP(A32,'Women DL'!$C$2:$F$50,4,FALSE)</f>
        <v>104</v>
      </c>
      <c r="C32">
        <f>VLOOKUP(A32,'Women Olympic'!$C$2:$M$344,11,FALSE)</f>
        <v>104</v>
      </c>
      <c r="D32">
        <f t="shared" si="0"/>
        <v>208</v>
      </c>
      <c r="E32">
        <f t="shared" si="1"/>
        <v>31</v>
      </c>
    </row>
    <row r="33" spans="1:5" x14ac:dyDescent="0.35">
      <c r="A33" t="s">
        <v>129</v>
      </c>
      <c r="B33">
        <f>VLOOKUP(A33,'Women DL'!$C$2:$F$50,4,FALSE)</f>
        <v>104</v>
      </c>
      <c r="C33">
        <f>VLOOKUP(A33,'Women Olympic'!$C$2:$M$344,11,FALSE)</f>
        <v>114</v>
      </c>
      <c r="D33">
        <f t="shared" si="0"/>
        <v>218</v>
      </c>
      <c r="E33">
        <f t="shared" si="1"/>
        <v>32</v>
      </c>
    </row>
    <row r="34" spans="1:5" x14ac:dyDescent="0.35">
      <c r="A34" t="s">
        <v>157</v>
      </c>
      <c r="B34">
        <f>VLOOKUP(A34,'Women DL'!$C$2:$F$50,4,FALSE)</f>
        <v>94</v>
      </c>
      <c r="C34">
        <f>VLOOKUP(A34,'Women Olympic'!$C$2:$M$344,11,FALSE)</f>
        <v>127</v>
      </c>
      <c r="D34">
        <f t="shared" si="0"/>
        <v>221</v>
      </c>
      <c r="E34">
        <f t="shared" si="1"/>
        <v>33</v>
      </c>
    </row>
    <row r="35" spans="1:5" x14ac:dyDescent="0.35">
      <c r="A35" t="s">
        <v>141</v>
      </c>
      <c r="B35">
        <f>VLOOKUP(A35,'Women DL'!$C$2:$F$50,4,FALSE)</f>
        <v>104</v>
      </c>
      <c r="C35">
        <f>VLOOKUP(A35,'Women Olympic'!$C$2:$M$344,11,FALSE)</f>
        <v>121</v>
      </c>
      <c r="D35">
        <f t="shared" si="0"/>
        <v>225</v>
      </c>
      <c r="E35">
        <f t="shared" si="1"/>
        <v>34</v>
      </c>
    </row>
    <row r="36" spans="1:5" x14ac:dyDescent="0.35">
      <c r="A36" t="s">
        <v>132</v>
      </c>
      <c r="B36">
        <f>VLOOKUP(A36,'Women DL'!$C$2:$F$50,4,FALSE)</f>
        <v>104</v>
      </c>
      <c r="C36">
        <f>VLOOKUP(A36,'Women Olympic'!$C$2:$M$344,11,FALSE)</f>
        <v>126</v>
      </c>
      <c r="D36">
        <f t="shared" si="0"/>
        <v>230</v>
      </c>
      <c r="E36">
        <f t="shared" si="1"/>
        <v>35</v>
      </c>
    </row>
    <row r="37" spans="1:5" x14ac:dyDescent="0.35">
      <c r="A37" t="s">
        <v>145</v>
      </c>
      <c r="B37">
        <f>VLOOKUP(A37,'Women DL'!$C$2:$F$50,4,FALSE)</f>
        <v>104</v>
      </c>
      <c r="C37">
        <f>VLOOKUP(A37,'Women Olympic'!$C$2:$M$344,11,FALSE)</f>
        <v>128</v>
      </c>
      <c r="D37">
        <f t="shared" si="0"/>
        <v>232</v>
      </c>
      <c r="E37">
        <f t="shared" si="1"/>
        <v>36</v>
      </c>
    </row>
    <row r="38" spans="1:5" x14ac:dyDescent="0.35">
      <c r="A38" t="s">
        <v>153</v>
      </c>
      <c r="B38">
        <f>VLOOKUP(A38,'Women DL'!$C$2:$F$50,4,FALSE)</f>
        <v>100</v>
      </c>
      <c r="C38">
        <f>VLOOKUP(A38,'Women Olympic'!$C$2:$M$344,11,FALSE)</f>
        <v>134</v>
      </c>
      <c r="D38">
        <f t="shared" si="0"/>
        <v>234</v>
      </c>
      <c r="E38">
        <f t="shared" si="1"/>
        <v>37</v>
      </c>
    </row>
    <row r="39" spans="1:5" x14ac:dyDescent="0.35">
      <c r="A39" t="s">
        <v>144</v>
      </c>
      <c r="B39">
        <f>VLOOKUP(A39,'Women DL'!$C$2:$F$50,4,FALSE)</f>
        <v>104</v>
      </c>
      <c r="C39">
        <f>VLOOKUP(A39,'Women Olympic'!$C$2:$M$344,11,FALSE)</f>
        <v>145</v>
      </c>
      <c r="D39">
        <f t="shared" si="0"/>
        <v>249</v>
      </c>
      <c r="E39">
        <f t="shared" si="1"/>
        <v>38</v>
      </c>
    </row>
    <row r="40" spans="1:5" x14ac:dyDescent="0.35">
      <c r="A40" t="s">
        <v>131</v>
      </c>
      <c r="B40">
        <f>VLOOKUP(A40,'Women DL'!$C$2:$F$50,4,FALSE)</f>
        <v>104</v>
      </c>
      <c r="C40">
        <f>VLOOKUP(A40,'Women Olympic'!$C$2:$M$344,11,FALSE)</f>
        <v>191</v>
      </c>
      <c r="D40">
        <f t="shared" si="0"/>
        <v>295</v>
      </c>
      <c r="E40">
        <f t="shared" si="1"/>
        <v>39</v>
      </c>
    </row>
    <row r="41" spans="1:5" x14ac:dyDescent="0.35">
      <c r="A41" t="s">
        <v>134</v>
      </c>
      <c r="B41">
        <f>VLOOKUP(A41,'Women DL'!$C$2:$F$50,4,FALSE)</f>
        <v>104</v>
      </c>
      <c r="C41">
        <f>VLOOKUP(A41,'Women Olympic'!$C$2:$M$344,11,FALSE)</f>
        <v>198</v>
      </c>
      <c r="D41">
        <f t="shared" si="0"/>
        <v>302</v>
      </c>
      <c r="E41">
        <f t="shared" si="1"/>
        <v>40</v>
      </c>
    </row>
    <row r="42" spans="1:5" x14ac:dyDescent="0.35">
      <c r="A42" t="s">
        <v>140</v>
      </c>
      <c r="B42">
        <f>VLOOKUP(A42,'Women DL'!$C$2:$F$50,4,FALSE)</f>
        <v>104</v>
      </c>
      <c r="C42">
        <f>VLOOKUP(A42,'Women Olympic'!$C$2:$M$344,11,FALSE)</f>
        <v>242</v>
      </c>
      <c r="D42">
        <f t="shared" si="0"/>
        <v>346</v>
      </c>
      <c r="E42">
        <f t="shared" si="1"/>
        <v>41</v>
      </c>
    </row>
    <row r="43" spans="1:5" x14ac:dyDescent="0.35">
      <c r="A43" t="s">
        <v>1069</v>
      </c>
      <c r="B43" t="e">
        <f>VLOOKUP(A43,'Women DL'!$C$2:$F$50,4,FALSE)</f>
        <v>#N/A</v>
      </c>
      <c r="C43">
        <f>VLOOKUP(A43,'Women Olympic'!$C$2:$M$344,11,FALSE)</f>
        <v>2</v>
      </c>
      <c r="D43" t="e">
        <f t="shared" si="0"/>
        <v>#N/A</v>
      </c>
    </row>
    <row r="44" spans="1:5" x14ac:dyDescent="0.35">
      <c r="A44" t="s">
        <v>1068</v>
      </c>
      <c r="B44" t="e">
        <f>VLOOKUP(A44,'Women DL'!$C$2:$F$50,4,FALSE)</f>
        <v>#N/A</v>
      </c>
      <c r="C44">
        <f>VLOOKUP(A44,'Women Olympic'!$C$2:$M$344,11,FALSE)</f>
        <v>4</v>
      </c>
      <c r="D44" t="e">
        <f t="shared" si="0"/>
        <v>#N/A</v>
      </c>
    </row>
    <row r="45" spans="1:5" x14ac:dyDescent="0.35">
      <c r="A45" t="s">
        <v>1067</v>
      </c>
      <c r="B45" t="e">
        <f>VLOOKUP(A45,'Women DL'!$C$2:$F$50,4,FALSE)</f>
        <v>#N/A</v>
      </c>
      <c r="C45">
        <f>VLOOKUP(A45,'Women Olympic'!$C$2:$M$344,11,FALSE)</f>
        <v>6</v>
      </c>
      <c r="D45" t="e">
        <f t="shared" si="0"/>
        <v>#N/A</v>
      </c>
    </row>
    <row r="46" spans="1:5" x14ac:dyDescent="0.35">
      <c r="A46" t="s">
        <v>1065</v>
      </c>
      <c r="B46" t="e">
        <f>VLOOKUP(A46,'Women DL'!$C$2:$F$50,4,FALSE)</f>
        <v>#N/A</v>
      </c>
      <c r="C46">
        <f>VLOOKUP(A46,'Women Olympic'!$C$2:$M$344,11,FALSE)</f>
        <v>8</v>
      </c>
      <c r="D46" t="e">
        <f t="shared" si="0"/>
        <v>#N/A</v>
      </c>
    </row>
    <row r="47" spans="1:5" x14ac:dyDescent="0.35">
      <c r="A47" t="s">
        <v>1064</v>
      </c>
      <c r="B47" t="e">
        <f>VLOOKUP(A47,'Women DL'!$C$2:$F$50,4,FALSE)</f>
        <v>#N/A</v>
      </c>
      <c r="C47">
        <f>VLOOKUP(A47,'Women Olympic'!$C$2:$M$344,11,FALSE)</f>
        <v>10</v>
      </c>
      <c r="D47" t="e">
        <f t="shared" si="0"/>
        <v>#N/A</v>
      </c>
    </row>
    <row r="48" spans="1:5" x14ac:dyDescent="0.35">
      <c r="A48" t="s">
        <v>1063</v>
      </c>
      <c r="B48" t="e">
        <f>VLOOKUP(A48,'Women DL'!$C$2:$F$50,4,FALSE)</f>
        <v>#N/A</v>
      </c>
      <c r="C48">
        <f>VLOOKUP(A48,'Women Olympic'!$C$2:$M$344,11,FALSE)</f>
        <v>11</v>
      </c>
      <c r="D48" t="e">
        <f t="shared" si="0"/>
        <v>#N/A</v>
      </c>
    </row>
    <row r="49" spans="1:4" x14ac:dyDescent="0.35">
      <c r="A49" t="s">
        <v>1062</v>
      </c>
      <c r="B49" t="e">
        <f>VLOOKUP(A49,'Women DL'!$C$2:$F$50,4,FALSE)</f>
        <v>#N/A</v>
      </c>
      <c r="C49">
        <f>VLOOKUP(A49,'Women Olympic'!$C$2:$M$344,11,FALSE)</f>
        <v>13</v>
      </c>
      <c r="D49" t="e">
        <f t="shared" si="0"/>
        <v>#N/A</v>
      </c>
    </row>
    <row r="50" spans="1:4" x14ac:dyDescent="0.35">
      <c r="A50" t="s">
        <v>1061</v>
      </c>
      <c r="B50" t="e">
        <f>VLOOKUP(A50,'Women DL'!$C$2:$F$50,4,FALSE)</f>
        <v>#N/A</v>
      </c>
      <c r="C50">
        <f>VLOOKUP(A50,'Women Olympic'!$C$2:$M$344,11,FALSE)</f>
        <v>14</v>
      </c>
      <c r="D50" t="e">
        <f t="shared" si="0"/>
        <v>#N/A</v>
      </c>
    </row>
    <row r="51" spans="1:4" x14ac:dyDescent="0.35">
      <c r="A51" t="s">
        <v>1060</v>
      </c>
      <c r="B51" t="e">
        <f>VLOOKUP(A51,'Women DL'!$C$2:$F$50,4,FALSE)</f>
        <v>#N/A</v>
      </c>
      <c r="C51">
        <f>VLOOKUP(A51,'Women Olympic'!$C$2:$M$344,11,FALSE)</f>
        <v>15</v>
      </c>
      <c r="D51" t="e">
        <f t="shared" si="0"/>
        <v>#N/A</v>
      </c>
    </row>
    <row r="52" spans="1:4" x14ac:dyDescent="0.35">
      <c r="A52" t="s">
        <v>1059</v>
      </c>
      <c r="B52" t="e">
        <f>VLOOKUP(A52,'Women DL'!$C$2:$F$50,4,FALSE)</f>
        <v>#N/A</v>
      </c>
      <c r="C52">
        <f>VLOOKUP(A52,'Women Olympic'!$C$2:$M$344,11,FALSE)</f>
        <v>17</v>
      </c>
      <c r="D52" t="e">
        <f t="shared" si="0"/>
        <v>#N/A</v>
      </c>
    </row>
    <row r="53" spans="1:4" x14ac:dyDescent="0.35">
      <c r="A53" t="s">
        <v>1058</v>
      </c>
      <c r="B53" t="e">
        <f>VLOOKUP(A53,'Women DL'!$C$2:$F$50,4,FALSE)</f>
        <v>#N/A</v>
      </c>
      <c r="C53">
        <f>VLOOKUP(A53,'Women Olympic'!$C$2:$M$344,11,FALSE)</f>
        <v>19</v>
      </c>
      <c r="D53" t="e">
        <f t="shared" si="0"/>
        <v>#N/A</v>
      </c>
    </row>
    <row r="54" spans="1:4" x14ac:dyDescent="0.35">
      <c r="A54" t="s">
        <v>1057</v>
      </c>
      <c r="B54" t="e">
        <f>VLOOKUP(A54,'Women DL'!$C$2:$F$50,4,FALSE)</f>
        <v>#N/A</v>
      </c>
      <c r="C54">
        <f>VLOOKUP(A54,'Women Olympic'!$C$2:$M$344,11,FALSE)</f>
        <v>20</v>
      </c>
      <c r="D54" t="e">
        <f t="shared" si="0"/>
        <v>#N/A</v>
      </c>
    </row>
    <row r="55" spans="1:4" x14ac:dyDescent="0.35">
      <c r="A55" t="s">
        <v>1056</v>
      </c>
      <c r="B55" t="e">
        <f>VLOOKUP(A55,'Women DL'!$C$2:$F$50,4,FALSE)</f>
        <v>#N/A</v>
      </c>
      <c r="C55">
        <f>VLOOKUP(A55,'Women Olympic'!$C$2:$M$344,11,FALSE)</f>
        <v>22</v>
      </c>
      <c r="D55" t="e">
        <f t="shared" si="0"/>
        <v>#N/A</v>
      </c>
    </row>
    <row r="56" spans="1:4" x14ac:dyDescent="0.35">
      <c r="A56" t="s">
        <v>1055</v>
      </c>
      <c r="B56" t="e">
        <f>VLOOKUP(A56,'Women DL'!$C$2:$F$50,4,FALSE)</f>
        <v>#N/A</v>
      </c>
      <c r="C56">
        <f>VLOOKUP(A56,'Women Olympic'!$C$2:$M$344,11,FALSE)</f>
        <v>24</v>
      </c>
      <c r="D56" t="e">
        <f t="shared" si="0"/>
        <v>#N/A</v>
      </c>
    </row>
    <row r="57" spans="1:4" x14ac:dyDescent="0.35">
      <c r="A57" t="s">
        <v>1054</v>
      </c>
      <c r="B57" t="e">
        <f>VLOOKUP(A57,'Women DL'!$C$2:$F$50,4,FALSE)</f>
        <v>#N/A</v>
      </c>
      <c r="C57">
        <f>VLOOKUP(A57,'Women Olympic'!$C$2:$M$344,11,FALSE)</f>
        <v>25</v>
      </c>
      <c r="D57" t="e">
        <f t="shared" si="0"/>
        <v>#N/A</v>
      </c>
    </row>
    <row r="58" spans="1:4" x14ac:dyDescent="0.35">
      <c r="A58" t="s">
        <v>1053</v>
      </c>
      <c r="B58" t="e">
        <f>VLOOKUP(A58,'Women DL'!$C$2:$F$50,4,FALSE)</f>
        <v>#N/A</v>
      </c>
      <c r="C58">
        <f>VLOOKUP(A58,'Women Olympic'!$C$2:$M$344,11,FALSE)</f>
        <v>26</v>
      </c>
      <c r="D58" t="e">
        <f t="shared" si="0"/>
        <v>#N/A</v>
      </c>
    </row>
    <row r="59" spans="1:4" x14ac:dyDescent="0.35">
      <c r="A59" t="s">
        <v>1099</v>
      </c>
      <c r="B59" t="e">
        <f>VLOOKUP(A59,'Women DL'!$C$2:$F$50,4,FALSE)</f>
        <v>#N/A</v>
      </c>
      <c r="C59">
        <f>VLOOKUP(A59,'Women Olympic'!$C$2:$M$344,11,FALSE)</f>
        <v>28</v>
      </c>
      <c r="D59" t="e">
        <f t="shared" si="0"/>
        <v>#N/A</v>
      </c>
    </row>
    <row r="60" spans="1:4" x14ac:dyDescent="0.35">
      <c r="A60" t="s">
        <v>1052</v>
      </c>
      <c r="B60" t="e">
        <f>VLOOKUP(A60,'Women DL'!$C$2:$F$50,4,FALSE)</f>
        <v>#N/A</v>
      </c>
      <c r="C60">
        <f>VLOOKUP(A60,'Women Olympic'!$C$2:$M$344,11,FALSE)</f>
        <v>29</v>
      </c>
      <c r="D60" t="e">
        <f t="shared" si="0"/>
        <v>#N/A</v>
      </c>
    </row>
    <row r="61" spans="1:4" x14ac:dyDescent="0.35">
      <c r="A61" t="s">
        <v>1051</v>
      </c>
      <c r="B61" t="e">
        <f>VLOOKUP(A61,'Women DL'!$C$2:$F$50,4,FALSE)</f>
        <v>#N/A</v>
      </c>
      <c r="C61">
        <f>VLOOKUP(A61,'Women Olympic'!$C$2:$M$344,11,FALSE)</f>
        <v>30</v>
      </c>
      <c r="D61" t="e">
        <f t="shared" si="0"/>
        <v>#N/A</v>
      </c>
    </row>
    <row r="62" spans="1:4" x14ac:dyDescent="0.35">
      <c r="A62" t="s">
        <v>1050</v>
      </c>
      <c r="B62" t="e">
        <f>VLOOKUP(A62,'Women DL'!$C$2:$F$50,4,FALSE)</f>
        <v>#N/A</v>
      </c>
      <c r="C62">
        <f>VLOOKUP(A62,'Women Olympic'!$C$2:$M$344,11,FALSE)</f>
        <v>32</v>
      </c>
      <c r="D62" t="e">
        <f t="shared" si="0"/>
        <v>#N/A</v>
      </c>
    </row>
    <row r="63" spans="1:4" x14ac:dyDescent="0.35">
      <c r="A63" t="s">
        <v>1049</v>
      </c>
      <c r="B63" t="e">
        <f>VLOOKUP(A63,'Women DL'!$C$2:$F$50,4,FALSE)</f>
        <v>#N/A</v>
      </c>
      <c r="C63">
        <f>VLOOKUP(A63,'Women Olympic'!$C$2:$M$344,11,FALSE)</f>
        <v>33</v>
      </c>
      <c r="D63" t="e">
        <f t="shared" si="0"/>
        <v>#N/A</v>
      </c>
    </row>
    <row r="64" spans="1:4" x14ac:dyDescent="0.35">
      <c r="A64" t="s">
        <v>1048</v>
      </c>
      <c r="B64" t="e">
        <f>VLOOKUP(A64,'Women DL'!$C$2:$F$50,4,FALSE)</f>
        <v>#N/A</v>
      </c>
      <c r="C64">
        <f>VLOOKUP(A64,'Women Olympic'!$C$2:$M$344,11,FALSE)</f>
        <v>34</v>
      </c>
      <c r="D64" t="e">
        <f t="shared" si="0"/>
        <v>#N/A</v>
      </c>
    </row>
    <row r="65" spans="1:4" x14ac:dyDescent="0.35">
      <c r="A65" t="s">
        <v>1047</v>
      </c>
      <c r="B65" t="e">
        <f>VLOOKUP(A65,'Women DL'!$C$2:$F$50,4,FALSE)</f>
        <v>#N/A</v>
      </c>
      <c r="C65">
        <f>VLOOKUP(A65,'Women Olympic'!$C$2:$M$344,11,FALSE)</f>
        <v>35</v>
      </c>
      <c r="D65" t="e">
        <f t="shared" si="0"/>
        <v>#N/A</v>
      </c>
    </row>
    <row r="66" spans="1:4" x14ac:dyDescent="0.35">
      <c r="A66" t="s">
        <v>1046</v>
      </c>
      <c r="B66" t="e">
        <f>VLOOKUP(A66,'Women DL'!$C$2:$F$50,4,FALSE)</f>
        <v>#N/A</v>
      </c>
      <c r="C66">
        <f>VLOOKUP(A66,'Women Olympic'!$C$2:$M$344,11,FALSE)</f>
        <v>36</v>
      </c>
      <c r="D66" t="e">
        <f t="shared" ref="D66:D129" si="2">B66+C66</f>
        <v>#N/A</v>
      </c>
    </row>
    <row r="67" spans="1:4" x14ac:dyDescent="0.35">
      <c r="A67" t="s">
        <v>1045</v>
      </c>
      <c r="B67" t="e">
        <f>VLOOKUP(A67,'Women DL'!$C$2:$F$50,4,FALSE)</f>
        <v>#N/A</v>
      </c>
      <c r="C67">
        <f>VLOOKUP(A67,'Women Olympic'!$C$2:$M$344,11,FALSE)</f>
        <v>37</v>
      </c>
      <c r="D67" t="e">
        <f t="shared" si="2"/>
        <v>#N/A</v>
      </c>
    </row>
    <row r="68" spans="1:4" x14ac:dyDescent="0.35">
      <c r="A68" t="s">
        <v>1044</v>
      </c>
      <c r="B68" t="e">
        <f>VLOOKUP(A68,'Women DL'!$C$2:$F$50,4,FALSE)</f>
        <v>#N/A</v>
      </c>
      <c r="C68">
        <f>VLOOKUP(A68,'Women Olympic'!$C$2:$M$344,11,FALSE)</f>
        <v>40</v>
      </c>
      <c r="D68" t="e">
        <f t="shared" si="2"/>
        <v>#N/A</v>
      </c>
    </row>
    <row r="69" spans="1:4" x14ac:dyDescent="0.35">
      <c r="A69" t="s">
        <v>1043</v>
      </c>
      <c r="B69" t="e">
        <f>VLOOKUP(A69,'Women DL'!$C$2:$F$50,4,FALSE)</f>
        <v>#N/A</v>
      </c>
      <c r="C69">
        <f>VLOOKUP(A69,'Women Olympic'!$C$2:$M$344,11,FALSE)</f>
        <v>41</v>
      </c>
      <c r="D69" t="e">
        <f t="shared" si="2"/>
        <v>#N/A</v>
      </c>
    </row>
    <row r="70" spans="1:4" x14ac:dyDescent="0.35">
      <c r="A70" t="s">
        <v>1042</v>
      </c>
      <c r="B70" t="e">
        <f>VLOOKUP(A70,'Women DL'!$C$2:$F$50,4,FALSE)</f>
        <v>#N/A</v>
      </c>
      <c r="C70">
        <f>VLOOKUP(A70,'Women Olympic'!$C$2:$M$344,11,FALSE)</f>
        <v>43</v>
      </c>
      <c r="D70" t="e">
        <f t="shared" si="2"/>
        <v>#N/A</v>
      </c>
    </row>
    <row r="71" spans="1:4" x14ac:dyDescent="0.35">
      <c r="A71" t="s">
        <v>1041</v>
      </c>
      <c r="B71" t="e">
        <f>VLOOKUP(A71,'Women DL'!$C$2:$F$50,4,FALSE)</f>
        <v>#N/A</v>
      </c>
      <c r="C71">
        <f>VLOOKUP(A71,'Women Olympic'!$C$2:$M$344,11,FALSE)</f>
        <v>44</v>
      </c>
      <c r="D71" t="e">
        <f t="shared" si="2"/>
        <v>#N/A</v>
      </c>
    </row>
    <row r="72" spans="1:4" x14ac:dyDescent="0.35">
      <c r="A72" t="s">
        <v>1039</v>
      </c>
      <c r="B72" t="e">
        <f>VLOOKUP(A72,'Women DL'!$C$2:$F$50,4,FALSE)</f>
        <v>#N/A</v>
      </c>
      <c r="C72">
        <f>VLOOKUP(A72,'Women Olympic'!$C$2:$M$344,11,FALSE)</f>
        <v>45</v>
      </c>
      <c r="D72" t="e">
        <f t="shared" si="2"/>
        <v>#N/A</v>
      </c>
    </row>
    <row r="73" spans="1:4" x14ac:dyDescent="0.35">
      <c r="A73" t="s">
        <v>1038</v>
      </c>
      <c r="B73" t="e">
        <f>VLOOKUP(A73,'Women DL'!$C$2:$F$50,4,FALSE)</f>
        <v>#N/A</v>
      </c>
      <c r="C73">
        <f>VLOOKUP(A73,'Women Olympic'!$C$2:$M$344,11,FALSE)</f>
        <v>46</v>
      </c>
      <c r="D73" t="e">
        <f t="shared" si="2"/>
        <v>#N/A</v>
      </c>
    </row>
    <row r="74" spans="1:4" x14ac:dyDescent="0.35">
      <c r="A74" t="s">
        <v>1037</v>
      </c>
      <c r="B74" t="e">
        <f>VLOOKUP(A74,'Women DL'!$C$2:$F$50,4,FALSE)</f>
        <v>#N/A</v>
      </c>
      <c r="C74">
        <f>VLOOKUP(A74,'Women Olympic'!$C$2:$M$344,11,FALSE)</f>
        <v>47</v>
      </c>
      <c r="D74" t="e">
        <f t="shared" si="2"/>
        <v>#N/A</v>
      </c>
    </row>
    <row r="75" spans="1:4" x14ac:dyDescent="0.35">
      <c r="A75" t="s">
        <v>1036</v>
      </c>
      <c r="B75" t="e">
        <f>VLOOKUP(A75,'Women DL'!$C$2:$F$50,4,FALSE)</f>
        <v>#N/A</v>
      </c>
      <c r="C75">
        <f>VLOOKUP(A75,'Women Olympic'!$C$2:$M$344,11,FALSE)</f>
        <v>48</v>
      </c>
      <c r="D75" t="e">
        <f t="shared" si="2"/>
        <v>#N/A</v>
      </c>
    </row>
    <row r="76" spans="1:4" x14ac:dyDescent="0.35">
      <c r="A76" t="s">
        <v>1035</v>
      </c>
      <c r="B76" t="e">
        <f>VLOOKUP(A76,'Women DL'!$C$2:$F$50,4,FALSE)</f>
        <v>#N/A</v>
      </c>
      <c r="C76">
        <f>VLOOKUP(A76,'Women Olympic'!$C$2:$M$344,11,FALSE)</f>
        <v>49</v>
      </c>
      <c r="D76" t="e">
        <f t="shared" si="2"/>
        <v>#N/A</v>
      </c>
    </row>
    <row r="77" spans="1:4" x14ac:dyDescent="0.35">
      <c r="A77" t="s">
        <v>1034</v>
      </c>
      <c r="B77" t="e">
        <f>VLOOKUP(A77,'Women DL'!$C$2:$F$50,4,FALSE)</f>
        <v>#N/A</v>
      </c>
      <c r="C77">
        <f>VLOOKUP(A77,'Women Olympic'!$C$2:$M$344,11,FALSE)</f>
        <v>51</v>
      </c>
      <c r="D77" t="e">
        <f t="shared" si="2"/>
        <v>#N/A</v>
      </c>
    </row>
    <row r="78" spans="1:4" x14ac:dyDescent="0.35">
      <c r="A78" t="s">
        <v>1033</v>
      </c>
      <c r="B78" t="e">
        <f>VLOOKUP(A78,'Women DL'!$C$2:$F$50,4,FALSE)</f>
        <v>#N/A</v>
      </c>
      <c r="C78">
        <f>VLOOKUP(A78,'Women Olympic'!$C$2:$M$344,11,FALSE)</f>
        <v>52</v>
      </c>
      <c r="D78" t="e">
        <f t="shared" si="2"/>
        <v>#N/A</v>
      </c>
    </row>
    <row r="79" spans="1:4" x14ac:dyDescent="0.35">
      <c r="A79" t="s">
        <v>1032</v>
      </c>
      <c r="B79" t="e">
        <f>VLOOKUP(A79,'Women DL'!$C$2:$F$50,4,FALSE)</f>
        <v>#N/A</v>
      </c>
      <c r="C79">
        <f>VLOOKUP(A79,'Women Olympic'!$C$2:$M$344,11,FALSE)</f>
        <v>53</v>
      </c>
      <c r="D79" t="e">
        <f t="shared" si="2"/>
        <v>#N/A</v>
      </c>
    </row>
    <row r="80" spans="1:4" x14ac:dyDescent="0.35">
      <c r="A80" t="s">
        <v>1031</v>
      </c>
      <c r="B80" t="e">
        <f>VLOOKUP(A80,'Women DL'!$C$2:$F$50,4,FALSE)</f>
        <v>#N/A</v>
      </c>
      <c r="C80">
        <f>VLOOKUP(A80,'Women Olympic'!$C$2:$M$344,11,FALSE)</f>
        <v>54</v>
      </c>
      <c r="D80" t="e">
        <f t="shared" si="2"/>
        <v>#N/A</v>
      </c>
    </row>
    <row r="81" spans="1:4" x14ac:dyDescent="0.35">
      <c r="A81" t="s">
        <v>1030</v>
      </c>
      <c r="B81" t="e">
        <f>VLOOKUP(A81,'Women DL'!$C$2:$F$50,4,FALSE)</f>
        <v>#N/A</v>
      </c>
      <c r="C81">
        <f>VLOOKUP(A81,'Women Olympic'!$C$2:$M$344,11,FALSE)</f>
        <v>55</v>
      </c>
      <c r="D81" t="e">
        <f t="shared" si="2"/>
        <v>#N/A</v>
      </c>
    </row>
    <row r="82" spans="1:4" x14ac:dyDescent="0.35">
      <c r="A82" t="s">
        <v>1029</v>
      </c>
      <c r="B82" t="e">
        <f>VLOOKUP(A82,'Women DL'!$C$2:$F$50,4,FALSE)</f>
        <v>#N/A</v>
      </c>
      <c r="C82">
        <f>VLOOKUP(A82,'Women Olympic'!$C$2:$M$344,11,FALSE)</f>
        <v>58</v>
      </c>
      <c r="D82" t="e">
        <f t="shared" si="2"/>
        <v>#N/A</v>
      </c>
    </row>
    <row r="83" spans="1:4" x14ac:dyDescent="0.35">
      <c r="A83" t="s">
        <v>1028</v>
      </c>
      <c r="B83" t="e">
        <f>VLOOKUP(A83,'Women DL'!$C$2:$F$50,4,FALSE)</f>
        <v>#N/A</v>
      </c>
      <c r="C83">
        <f>VLOOKUP(A83,'Women Olympic'!$C$2:$M$344,11,FALSE)</f>
        <v>59</v>
      </c>
      <c r="D83" t="e">
        <f t="shared" si="2"/>
        <v>#N/A</v>
      </c>
    </row>
    <row r="84" spans="1:4" x14ac:dyDescent="0.35">
      <c r="A84" t="s">
        <v>1027</v>
      </c>
      <c r="B84" t="e">
        <f>VLOOKUP(A84,'Women DL'!$C$2:$F$50,4,FALSE)</f>
        <v>#N/A</v>
      </c>
      <c r="C84">
        <f>VLOOKUP(A84,'Women Olympic'!$C$2:$M$344,11,FALSE)</f>
        <v>60</v>
      </c>
      <c r="D84" t="e">
        <f t="shared" si="2"/>
        <v>#N/A</v>
      </c>
    </row>
    <row r="85" spans="1:4" x14ac:dyDescent="0.35">
      <c r="A85" t="s">
        <v>1026</v>
      </c>
      <c r="B85" t="e">
        <f>VLOOKUP(A85,'Women DL'!$C$2:$F$50,4,FALSE)</f>
        <v>#N/A</v>
      </c>
      <c r="C85">
        <f>VLOOKUP(A85,'Women Olympic'!$C$2:$M$344,11,FALSE)</f>
        <v>65</v>
      </c>
      <c r="D85" t="e">
        <f t="shared" si="2"/>
        <v>#N/A</v>
      </c>
    </row>
    <row r="86" spans="1:4" x14ac:dyDescent="0.35">
      <c r="A86" t="s">
        <v>1025</v>
      </c>
      <c r="B86" t="e">
        <f>VLOOKUP(A86,'Women DL'!$C$2:$F$50,4,FALSE)</f>
        <v>#N/A</v>
      </c>
      <c r="C86">
        <f>VLOOKUP(A86,'Women Olympic'!$C$2:$M$344,11,FALSE)</f>
        <v>66</v>
      </c>
      <c r="D86" t="e">
        <f t="shared" si="2"/>
        <v>#N/A</v>
      </c>
    </row>
    <row r="87" spans="1:4" x14ac:dyDescent="0.35">
      <c r="A87" t="s">
        <v>1024</v>
      </c>
      <c r="B87" t="e">
        <f>VLOOKUP(A87,'Women DL'!$C$2:$F$50,4,FALSE)</f>
        <v>#N/A</v>
      </c>
      <c r="C87">
        <f>VLOOKUP(A87,'Women Olympic'!$C$2:$M$344,11,FALSE)</f>
        <v>69</v>
      </c>
      <c r="D87" t="e">
        <f t="shared" si="2"/>
        <v>#N/A</v>
      </c>
    </row>
    <row r="88" spans="1:4" x14ac:dyDescent="0.35">
      <c r="A88" t="s">
        <v>1022</v>
      </c>
      <c r="B88" t="e">
        <f>VLOOKUP(A88,'Women DL'!$C$2:$F$50,4,FALSE)</f>
        <v>#N/A</v>
      </c>
      <c r="C88">
        <f>VLOOKUP(A88,'Women Olympic'!$C$2:$M$344,11,FALSE)</f>
        <v>70</v>
      </c>
      <c r="D88" t="e">
        <f t="shared" si="2"/>
        <v>#N/A</v>
      </c>
    </row>
    <row r="89" spans="1:4" x14ac:dyDescent="0.35">
      <c r="A89" t="s">
        <v>1020</v>
      </c>
      <c r="B89" t="e">
        <f>VLOOKUP(A89,'Women DL'!$C$2:$F$50,4,FALSE)</f>
        <v>#N/A</v>
      </c>
      <c r="C89">
        <f>VLOOKUP(A89,'Women Olympic'!$C$2:$M$344,11,FALSE)</f>
        <v>71</v>
      </c>
      <c r="D89" t="e">
        <f t="shared" si="2"/>
        <v>#N/A</v>
      </c>
    </row>
    <row r="90" spans="1:4" x14ac:dyDescent="0.35">
      <c r="A90" t="s">
        <v>1019</v>
      </c>
      <c r="B90" t="e">
        <f>VLOOKUP(A90,'Women DL'!$C$2:$F$50,4,FALSE)</f>
        <v>#N/A</v>
      </c>
      <c r="C90">
        <f>VLOOKUP(A90,'Women Olympic'!$C$2:$M$344,11,FALSE)</f>
        <v>72</v>
      </c>
      <c r="D90" t="e">
        <f t="shared" si="2"/>
        <v>#N/A</v>
      </c>
    </row>
    <row r="91" spans="1:4" x14ac:dyDescent="0.35">
      <c r="A91" t="s">
        <v>1018</v>
      </c>
      <c r="B91" t="e">
        <f>VLOOKUP(A91,'Women DL'!$C$2:$F$50,4,FALSE)</f>
        <v>#N/A</v>
      </c>
      <c r="C91">
        <f>VLOOKUP(A91,'Women Olympic'!$C$2:$M$344,11,FALSE)</f>
        <v>73</v>
      </c>
      <c r="D91" t="e">
        <f t="shared" si="2"/>
        <v>#N/A</v>
      </c>
    </row>
    <row r="92" spans="1:4" x14ac:dyDescent="0.35">
      <c r="A92" t="s">
        <v>1017</v>
      </c>
      <c r="B92" t="e">
        <f>VLOOKUP(A92,'Women DL'!$C$2:$F$50,4,FALSE)</f>
        <v>#N/A</v>
      </c>
      <c r="C92">
        <f>VLOOKUP(A92,'Women Olympic'!$C$2:$M$344,11,FALSE)</f>
        <v>74</v>
      </c>
      <c r="D92" t="e">
        <f t="shared" si="2"/>
        <v>#N/A</v>
      </c>
    </row>
    <row r="93" spans="1:4" x14ac:dyDescent="0.35">
      <c r="A93" t="s">
        <v>1016</v>
      </c>
      <c r="B93" t="e">
        <f>VLOOKUP(A93,'Women DL'!$C$2:$F$50,4,FALSE)</f>
        <v>#N/A</v>
      </c>
      <c r="C93">
        <f>VLOOKUP(A93,'Women Olympic'!$C$2:$M$344,11,FALSE)</f>
        <v>76</v>
      </c>
      <c r="D93" t="e">
        <f t="shared" si="2"/>
        <v>#N/A</v>
      </c>
    </row>
    <row r="94" spans="1:4" x14ac:dyDescent="0.35">
      <c r="A94" t="s">
        <v>1015</v>
      </c>
      <c r="B94" t="e">
        <f>VLOOKUP(A94,'Women DL'!$C$2:$F$50,4,FALSE)</f>
        <v>#N/A</v>
      </c>
      <c r="C94">
        <f>VLOOKUP(A94,'Women Olympic'!$C$2:$M$344,11,FALSE)</f>
        <v>77</v>
      </c>
      <c r="D94" t="e">
        <f t="shared" si="2"/>
        <v>#N/A</v>
      </c>
    </row>
    <row r="95" spans="1:4" x14ac:dyDescent="0.35">
      <c r="A95" t="s">
        <v>1014</v>
      </c>
      <c r="B95" t="e">
        <f>VLOOKUP(A95,'Women DL'!$C$2:$F$50,4,FALSE)</f>
        <v>#N/A</v>
      </c>
      <c r="C95">
        <f>VLOOKUP(A95,'Women Olympic'!$C$2:$M$344,11,FALSE)</f>
        <v>78</v>
      </c>
      <c r="D95" t="e">
        <f t="shared" si="2"/>
        <v>#N/A</v>
      </c>
    </row>
    <row r="96" spans="1:4" x14ac:dyDescent="0.35">
      <c r="A96" t="s">
        <v>1013</v>
      </c>
      <c r="B96" t="e">
        <f>VLOOKUP(A96,'Women DL'!$C$2:$F$50,4,FALSE)</f>
        <v>#N/A</v>
      </c>
      <c r="C96">
        <f>VLOOKUP(A96,'Women Olympic'!$C$2:$M$344,11,FALSE)</f>
        <v>79</v>
      </c>
      <c r="D96" t="e">
        <f t="shared" si="2"/>
        <v>#N/A</v>
      </c>
    </row>
    <row r="97" spans="1:4" x14ac:dyDescent="0.35">
      <c r="A97" t="s">
        <v>1012</v>
      </c>
      <c r="B97" t="e">
        <f>VLOOKUP(A97,'Women DL'!$C$2:$F$50,4,FALSE)</f>
        <v>#N/A</v>
      </c>
      <c r="C97">
        <f>VLOOKUP(A97,'Women Olympic'!$C$2:$M$344,11,FALSE)</f>
        <v>80</v>
      </c>
      <c r="D97" t="e">
        <f t="shared" si="2"/>
        <v>#N/A</v>
      </c>
    </row>
    <row r="98" spans="1:4" x14ac:dyDescent="0.35">
      <c r="A98" t="s">
        <v>1011</v>
      </c>
      <c r="B98" t="e">
        <f>VLOOKUP(A98,'Women DL'!$C$2:$F$50,4,FALSE)</f>
        <v>#N/A</v>
      </c>
      <c r="C98">
        <f>VLOOKUP(A98,'Women Olympic'!$C$2:$M$344,11,FALSE)</f>
        <v>82</v>
      </c>
      <c r="D98" t="e">
        <f t="shared" si="2"/>
        <v>#N/A</v>
      </c>
    </row>
    <row r="99" spans="1:4" x14ac:dyDescent="0.35">
      <c r="A99" t="s">
        <v>1010</v>
      </c>
      <c r="B99" t="e">
        <f>VLOOKUP(A99,'Women DL'!$C$2:$F$50,4,FALSE)</f>
        <v>#N/A</v>
      </c>
      <c r="C99">
        <f>VLOOKUP(A99,'Women Olympic'!$C$2:$M$344,11,FALSE)</f>
        <v>83</v>
      </c>
      <c r="D99" t="e">
        <f t="shared" si="2"/>
        <v>#N/A</v>
      </c>
    </row>
    <row r="100" spans="1:4" x14ac:dyDescent="0.35">
      <c r="A100" t="s">
        <v>1009</v>
      </c>
      <c r="B100" t="e">
        <f>VLOOKUP(A100,'Women DL'!$C$2:$F$50,4,FALSE)</f>
        <v>#N/A</v>
      </c>
      <c r="C100">
        <f>VLOOKUP(A100,'Women Olympic'!$C$2:$M$344,11,FALSE)</f>
        <v>84</v>
      </c>
      <c r="D100" t="e">
        <f t="shared" si="2"/>
        <v>#N/A</v>
      </c>
    </row>
    <row r="101" spans="1:4" x14ac:dyDescent="0.35">
      <c r="A101" t="s">
        <v>1008</v>
      </c>
      <c r="B101" t="e">
        <f>VLOOKUP(A101,'Women DL'!$C$2:$F$50,4,FALSE)</f>
        <v>#N/A</v>
      </c>
      <c r="C101">
        <f>VLOOKUP(A101,'Women Olympic'!$C$2:$M$344,11,FALSE)</f>
        <v>85</v>
      </c>
      <c r="D101" t="e">
        <f t="shared" si="2"/>
        <v>#N/A</v>
      </c>
    </row>
    <row r="102" spans="1:4" x14ac:dyDescent="0.35">
      <c r="A102" t="s">
        <v>1007</v>
      </c>
      <c r="B102" t="e">
        <f>VLOOKUP(A102,'Women DL'!$C$2:$F$50,4,FALSE)</f>
        <v>#N/A</v>
      </c>
      <c r="C102">
        <f>VLOOKUP(A102,'Women Olympic'!$C$2:$M$344,11,FALSE)</f>
        <v>86</v>
      </c>
      <c r="D102" t="e">
        <f t="shared" si="2"/>
        <v>#N/A</v>
      </c>
    </row>
    <row r="103" spans="1:4" x14ac:dyDescent="0.35">
      <c r="A103" t="s">
        <v>1006</v>
      </c>
      <c r="B103" t="e">
        <f>VLOOKUP(A103,'Women DL'!$C$2:$F$50,4,FALSE)</f>
        <v>#N/A</v>
      </c>
      <c r="C103">
        <f>VLOOKUP(A103,'Women Olympic'!$C$2:$M$344,11,FALSE)</f>
        <v>88</v>
      </c>
      <c r="D103" t="e">
        <f t="shared" si="2"/>
        <v>#N/A</v>
      </c>
    </row>
    <row r="104" spans="1:4" x14ac:dyDescent="0.35">
      <c r="A104" t="s">
        <v>1005</v>
      </c>
      <c r="B104" t="e">
        <f>VLOOKUP(A104,'Women DL'!$C$2:$F$50,4,FALSE)</f>
        <v>#N/A</v>
      </c>
      <c r="C104">
        <f>VLOOKUP(A104,'Women Olympic'!$C$2:$M$344,11,FALSE)</f>
        <v>89</v>
      </c>
      <c r="D104" t="e">
        <f t="shared" si="2"/>
        <v>#N/A</v>
      </c>
    </row>
    <row r="105" spans="1:4" x14ac:dyDescent="0.35">
      <c r="A105" t="s">
        <v>1004</v>
      </c>
      <c r="B105" t="e">
        <f>VLOOKUP(A105,'Women DL'!$C$2:$F$50,4,FALSE)</f>
        <v>#N/A</v>
      </c>
      <c r="C105">
        <f>VLOOKUP(A105,'Women Olympic'!$C$2:$M$344,11,FALSE)</f>
        <v>90</v>
      </c>
      <c r="D105" t="e">
        <f t="shared" si="2"/>
        <v>#N/A</v>
      </c>
    </row>
    <row r="106" spans="1:4" x14ac:dyDescent="0.35">
      <c r="A106" t="s">
        <v>1003</v>
      </c>
      <c r="B106" t="e">
        <f>VLOOKUP(A106,'Women DL'!$C$2:$F$50,4,FALSE)</f>
        <v>#N/A</v>
      </c>
      <c r="C106">
        <f>VLOOKUP(A106,'Women Olympic'!$C$2:$M$344,11,FALSE)</f>
        <v>92</v>
      </c>
      <c r="D106" t="e">
        <f t="shared" si="2"/>
        <v>#N/A</v>
      </c>
    </row>
    <row r="107" spans="1:4" x14ac:dyDescent="0.35">
      <c r="A107" t="s">
        <v>1002</v>
      </c>
      <c r="B107" t="e">
        <f>VLOOKUP(A107,'Women DL'!$C$2:$F$50,4,FALSE)</f>
        <v>#N/A</v>
      </c>
      <c r="C107">
        <f>VLOOKUP(A107,'Women Olympic'!$C$2:$M$344,11,FALSE)</f>
        <v>93</v>
      </c>
      <c r="D107" t="e">
        <f t="shared" si="2"/>
        <v>#N/A</v>
      </c>
    </row>
    <row r="108" spans="1:4" x14ac:dyDescent="0.35">
      <c r="A108" t="s">
        <v>1001</v>
      </c>
      <c r="B108" t="e">
        <f>VLOOKUP(A108,'Women DL'!$C$2:$F$50,4,FALSE)</f>
        <v>#N/A</v>
      </c>
      <c r="C108">
        <f>VLOOKUP(A108,'Women Olympic'!$C$2:$M$344,11,FALSE)</f>
        <v>94</v>
      </c>
      <c r="D108" t="e">
        <f t="shared" si="2"/>
        <v>#N/A</v>
      </c>
    </row>
    <row r="109" spans="1:4" x14ac:dyDescent="0.35">
      <c r="A109" t="s">
        <v>1000</v>
      </c>
      <c r="B109" t="e">
        <f>VLOOKUP(A109,'Women DL'!$C$2:$F$50,4,FALSE)</f>
        <v>#N/A</v>
      </c>
      <c r="C109">
        <f>VLOOKUP(A109,'Women Olympic'!$C$2:$M$344,11,FALSE)</f>
        <v>95</v>
      </c>
      <c r="D109" t="e">
        <f t="shared" si="2"/>
        <v>#N/A</v>
      </c>
    </row>
    <row r="110" spans="1:4" x14ac:dyDescent="0.35">
      <c r="A110" t="s">
        <v>999</v>
      </c>
      <c r="B110" t="e">
        <f>VLOOKUP(A110,'Women DL'!$C$2:$F$50,4,FALSE)</f>
        <v>#N/A</v>
      </c>
      <c r="C110">
        <f>VLOOKUP(A110,'Women Olympic'!$C$2:$M$344,11,FALSE)</f>
        <v>96</v>
      </c>
      <c r="D110" t="e">
        <f t="shared" si="2"/>
        <v>#N/A</v>
      </c>
    </row>
    <row r="111" spans="1:4" x14ac:dyDescent="0.35">
      <c r="A111" t="s">
        <v>998</v>
      </c>
      <c r="B111" t="e">
        <f>VLOOKUP(A111,'Women DL'!$C$2:$F$50,4,FALSE)</f>
        <v>#N/A</v>
      </c>
      <c r="C111">
        <f>VLOOKUP(A111,'Women Olympic'!$C$2:$M$344,11,FALSE)</f>
        <v>97</v>
      </c>
      <c r="D111" t="e">
        <f t="shared" si="2"/>
        <v>#N/A</v>
      </c>
    </row>
    <row r="112" spans="1:4" x14ac:dyDescent="0.35">
      <c r="A112" t="s">
        <v>997</v>
      </c>
      <c r="B112" t="e">
        <f>VLOOKUP(A112,'Women DL'!$C$2:$F$50,4,FALSE)</f>
        <v>#N/A</v>
      </c>
      <c r="C112">
        <f>VLOOKUP(A112,'Women Olympic'!$C$2:$M$344,11,FALSE)</f>
        <v>98</v>
      </c>
      <c r="D112" t="e">
        <f t="shared" si="2"/>
        <v>#N/A</v>
      </c>
    </row>
    <row r="113" spans="1:4" x14ac:dyDescent="0.35">
      <c r="A113" t="s">
        <v>996</v>
      </c>
      <c r="B113" t="e">
        <f>VLOOKUP(A113,'Women DL'!$C$2:$F$50,4,FALSE)</f>
        <v>#N/A</v>
      </c>
      <c r="C113">
        <f>VLOOKUP(A113,'Women Olympic'!$C$2:$M$344,11,FALSE)</f>
        <v>99</v>
      </c>
      <c r="D113" t="e">
        <f t="shared" si="2"/>
        <v>#N/A</v>
      </c>
    </row>
    <row r="114" spans="1:4" x14ac:dyDescent="0.35">
      <c r="A114" t="s">
        <v>995</v>
      </c>
      <c r="B114" t="e">
        <f>VLOOKUP(A114,'Women DL'!$C$2:$F$50,4,FALSE)</f>
        <v>#N/A</v>
      </c>
      <c r="C114">
        <f>VLOOKUP(A114,'Women Olympic'!$C$2:$M$344,11,FALSE)</f>
        <v>100</v>
      </c>
      <c r="D114" t="e">
        <f t="shared" si="2"/>
        <v>#N/A</v>
      </c>
    </row>
    <row r="115" spans="1:4" x14ac:dyDescent="0.35">
      <c r="A115" t="s">
        <v>994</v>
      </c>
      <c r="B115" t="e">
        <f>VLOOKUP(A115,'Women DL'!$C$2:$F$50,4,FALSE)</f>
        <v>#N/A</v>
      </c>
      <c r="C115">
        <f>VLOOKUP(A115,'Women Olympic'!$C$2:$M$344,11,FALSE)</f>
        <v>102</v>
      </c>
      <c r="D115" t="e">
        <f t="shared" si="2"/>
        <v>#N/A</v>
      </c>
    </row>
    <row r="116" spans="1:4" x14ac:dyDescent="0.35">
      <c r="A116" t="s">
        <v>993</v>
      </c>
      <c r="B116" t="e">
        <f>VLOOKUP(A116,'Women DL'!$C$2:$F$50,4,FALSE)</f>
        <v>#N/A</v>
      </c>
      <c r="C116">
        <f>VLOOKUP(A116,'Women Olympic'!$C$2:$M$344,11,FALSE)</f>
        <v>103</v>
      </c>
      <c r="D116" t="e">
        <f t="shared" si="2"/>
        <v>#N/A</v>
      </c>
    </row>
    <row r="117" spans="1:4" x14ac:dyDescent="0.35">
      <c r="A117" t="s">
        <v>992</v>
      </c>
      <c r="B117" t="e">
        <f>VLOOKUP(A117,'Women DL'!$C$2:$F$50,4,FALSE)</f>
        <v>#N/A</v>
      </c>
      <c r="C117">
        <f>VLOOKUP(A117,'Women Olympic'!$C$2:$M$344,11,FALSE)</f>
        <v>105</v>
      </c>
      <c r="D117" t="e">
        <f t="shared" si="2"/>
        <v>#N/A</v>
      </c>
    </row>
    <row r="118" spans="1:4" x14ac:dyDescent="0.35">
      <c r="A118" t="s">
        <v>991</v>
      </c>
      <c r="B118" t="e">
        <f>VLOOKUP(A118,'Women DL'!$C$2:$F$50,4,FALSE)</f>
        <v>#N/A</v>
      </c>
      <c r="C118">
        <f>VLOOKUP(A118,'Women Olympic'!$C$2:$M$344,11,FALSE)</f>
        <v>106</v>
      </c>
      <c r="D118" t="e">
        <f t="shared" si="2"/>
        <v>#N/A</v>
      </c>
    </row>
    <row r="119" spans="1:4" x14ac:dyDescent="0.35">
      <c r="A119" t="s">
        <v>990</v>
      </c>
      <c r="B119" t="e">
        <f>VLOOKUP(A119,'Women DL'!$C$2:$F$50,4,FALSE)</f>
        <v>#N/A</v>
      </c>
      <c r="C119">
        <f>VLOOKUP(A119,'Women Olympic'!$C$2:$M$344,11,FALSE)</f>
        <v>107</v>
      </c>
      <c r="D119" t="e">
        <f t="shared" si="2"/>
        <v>#N/A</v>
      </c>
    </row>
    <row r="120" spans="1:4" x14ac:dyDescent="0.35">
      <c r="A120" t="s">
        <v>989</v>
      </c>
      <c r="B120" t="e">
        <f>VLOOKUP(A120,'Women DL'!$C$2:$F$50,4,FALSE)</f>
        <v>#N/A</v>
      </c>
      <c r="C120">
        <f>VLOOKUP(A120,'Women Olympic'!$C$2:$M$344,11,FALSE)</f>
        <v>108</v>
      </c>
      <c r="D120" t="e">
        <f t="shared" si="2"/>
        <v>#N/A</v>
      </c>
    </row>
    <row r="121" spans="1:4" x14ac:dyDescent="0.35">
      <c r="A121" t="s">
        <v>988</v>
      </c>
      <c r="B121" t="e">
        <f>VLOOKUP(A121,'Women DL'!$C$2:$F$50,4,FALSE)</f>
        <v>#N/A</v>
      </c>
      <c r="C121">
        <f>VLOOKUP(A121,'Women Olympic'!$C$2:$M$344,11,FALSE)</f>
        <v>109</v>
      </c>
      <c r="D121" t="e">
        <f t="shared" si="2"/>
        <v>#N/A</v>
      </c>
    </row>
    <row r="122" spans="1:4" x14ac:dyDescent="0.35">
      <c r="A122" t="s">
        <v>987</v>
      </c>
      <c r="B122" t="e">
        <f>VLOOKUP(A122,'Women DL'!$C$2:$F$50,4,FALSE)</f>
        <v>#N/A</v>
      </c>
      <c r="C122">
        <f>VLOOKUP(A122,'Women Olympic'!$C$2:$M$344,11,FALSE)</f>
        <v>110</v>
      </c>
      <c r="D122" t="e">
        <f t="shared" si="2"/>
        <v>#N/A</v>
      </c>
    </row>
    <row r="123" spans="1:4" x14ac:dyDescent="0.35">
      <c r="A123" t="s">
        <v>986</v>
      </c>
      <c r="B123" t="e">
        <f>VLOOKUP(A123,'Women DL'!$C$2:$F$50,4,FALSE)</f>
        <v>#N/A</v>
      </c>
      <c r="C123">
        <f>VLOOKUP(A123,'Women Olympic'!$C$2:$M$344,11,FALSE)</f>
        <v>111</v>
      </c>
      <c r="D123" t="e">
        <f t="shared" si="2"/>
        <v>#N/A</v>
      </c>
    </row>
    <row r="124" spans="1:4" x14ac:dyDescent="0.35">
      <c r="A124" t="s">
        <v>985</v>
      </c>
      <c r="B124" t="e">
        <f>VLOOKUP(A124,'Women DL'!$C$2:$F$50,4,FALSE)</f>
        <v>#N/A</v>
      </c>
      <c r="C124">
        <f>VLOOKUP(A124,'Women Olympic'!$C$2:$M$344,11,FALSE)</f>
        <v>112</v>
      </c>
      <c r="D124" t="e">
        <f t="shared" si="2"/>
        <v>#N/A</v>
      </c>
    </row>
    <row r="125" spans="1:4" x14ac:dyDescent="0.35">
      <c r="A125" t="s">
        <v>984</v>
      </c>
      <c r="B125" t="e">
        <f>VLOOKUP(A125,'Women DL'!$C$2:$F$50,4,FALSE)</f>
        <v>#N/A</v>
      </c>
      <c r="C125">
        <f>VLOOKUP(A125,'Women Olympic'!$C$2:$M$344,11,FALSE)</f>
        <v>113</v>
      </c>
      <c r="D125" t="e">
        <f t="shared" si="2"/>
        <v>#N/A</v>
      </c>
    </row>
    <row r="126" spans="1:4" x14ac:dyDescent="0.35">
      <c r="A126" t="s">
        <v>983</v>
      </c>
      <c r="B126" t="e">
        <f>VLOOKUP(A126,'Women DL'!$C$2:$F$50,4,FALSE)</f>
        <v>#N/A</v>
      </c>
      <c r="C126">
        <f>VLOOKUP(A126,'Women Olympic'!$C$2:$M$344,11,FALSE)</f>
        <v>115</v>
      </c>
      <c r="D126" t="e">
        <f t="shared" si="2"/>
        <v>#N/A</v>
      </c>
    </row>
    <row r="127" spans="1:4" x14ac:dyDescent="0.35">
      <c r="A127" t="s">
        <v>982</v>
      </c>
      <c r="B127" t="e">
        <f>VLOOKUP(A127,'Women DL'!$C$2:$F$50,4,FALSE)</f>
        <v>#N/A</v>
      </c>
      <c r="C127">
        <f>VLOOKUP(A127,'Women Olympic'!$C$2:$M$344,11,FALSE)</f>
        <v>116</v>
      </c>
      <c r="D127" t="e">
        <f t="shared" si="2"/>
        <v>#N/A</v>
      </c>
    </row>
    <row r="128" spans="1:4" x14ac:dyDescent="0.35">
      <c r="A128" t="s">
        <v>981</v>
      </c>
      <c r="B128" t="e">
        <f>VLOOKUP(A128,'Women DL'!$C$2:$F$50,4,FALSE)</f>
        <v>#N/A</v>
      </c>
      <c r="C128">
        <f>VLOOKUP(A128,'Women Olympic'!$C$2:$M$344,11,FALSE)</f>
        <v>117</v>
      </c>
      <c r="D128" t="e">
        <f t="shared" si="2"/>
        <v>#N/A</v>
      </c>
    </row>
    <row r="129" spans="1:4" x14ac:dyDescent="0.35">
      <c r="A129" t="s">
        <v>979</v>
      </c>
      <c r="B129" t="e">
        <f>VLOOKUP(A129,'Women DL'!$C$2:$F$50,4,FALSE)</f>
        <v>#N/A</v>
      </c>
      <c r="C129">
        <f>VLOOKUP(A129,'Women Olympic'!$C$2:$M$344,11,FALSE)</f>
        <v>118</v>
      </c>
      <c r="D129" t="e">
        <f t="shared" si="2"/>
        <v>#N/A</v>
      </c>
    </row>
    <row r="130" spans="1:4" x14ac:dyDescent="0.35">
      <c r="A130" t="s">
        <v>978</v>
      </c>
      <c r="B130" t="e">
        <f>VLOOKUP(A130,'Women DL'!$C$2:$F$50,4,FALSE)</f>
        <v>#N/A</v>
      </c>
      <c r="C130">
        <f>VLOOKUP(A130,'Women Olympic'!$C$2:$M$344,11,FALSE)</f>
        <v>120</v>
      </c>
      <c r="D130" t="e">
        <f t="shared" ref="D130:D193" si="3">B130+C130</f>
        <v>#N/A</v>
      </c>
    </row>
    <row r="131" spans="1:4" x14ac:dyDescent="0.35">
      <c r="A131" t="s">
        <v>977</v>
      </c>
      <c r="B131" t="e">
        <f>VLOOKUP(A131,'Women DL'!$C$2:$F$50,4,FALSE)</f>
        <v>#N/A</v>
      </c>
      <c r="C131">
        <f>VLOOKUP(A131,'Women Olympic'!$C$2:$M$344,11,FALSE)</f>
        <v>122</v>
      </c>
      <c r="D131" t="e">
        <f t="shared" si="3"/>
        <v>#N/A</v>
      </c>
    </row>
    <row r="132" spans="1:4" x14ac:dyDescent="0.35">
      <c r="A132" t="s">
        <v>976</v>
      </c>
      <c r="B132" t="e">
        <f>VLOOKUP(A132,'Women DL'!$C$2:$F$50,4,FALSE)</f>
        <v>#N/A</v>
      </c>
      <c r="C132">
        <f>VLOOKUP(A132,'Women Olympic'!$C$2:$M$344,11,FALSE)</f>
        <v>123</v>
      </c>
      <c r="D132" t="e">
        <f t="shared" si="3"/>
        <v>#N/A</v>
      </c>
    </row>
    <row r="133" spans="1:4" x14ac:dyDescent="0.35">
      <c r="A133" t="s">
        <v>1096</v>
      </c>
      <c r="B133" t="e">
        <f>VLOOKUP(A133,'Women DL'!$C$2:$F$50,4,FALSE)</f>
        <v>#N/A</v>
      </c>
      <c r="C133">
        <f>VLOOKUP(A133,'Women Olympic'!$C$2:$M$344,11,FALSE)</f>
        <v>124</v>
      </c>
      <c r="D133" t="e">
        <f t="shared" si="3"/>
        <v>#N/A</v>
      </c>
    </row>
    <row r="134" spans="1:4" x14ac:dyDescent="0.35">
      <c r="A134" t="s">
        <v>975</v>
      </c>
      <c r="B134" t="e">
        <f>VLOOKUP(A134,'Women DL'!$C$2:$F$50,4,FALSE)</f>
        <v>#N/A</v>
      </c>
      <c r="C134">
        <f>VLOOKUP(A134,'Women Olympic'!$C$2:$M$344,11,FALSE)</f>
        <v>125</v>
      </c>
      <c r="D134" t="e">
        <f t="shared" si="3"/>
        <v>#N/A</v>
      </c>
    </row>
    <row r="135" spans="1:4" x14ac:dyDescent="0.35">
      <c r="A135" t="s">
        <v>974</v>
      </c>
      <c r="B135" t="e">
        <f>VLOOKUP(A135,'Women DL'!$C$2:$F$50,4,FALSE)</f>
        <v>#N/A</v>
      </c>
      <c r="C135">
        <f>VLOOKUP(A135,'Women Olympic'!$C$2:$M$344,11,FALSE)</f>
        <v>129</v>
      </c>
      <c r="D135" t="e">
        <f t="shared" si="3"/>
        <v>#N/A</v>
      </c>
    </row>
    <row r="136" spans="1:4" x14ac:dyDescent="0.35">
      <c r="A136" t="s">
        <v>973</v>
      </c>
      <c r="B136" t="e">
        <f>VLOOKUP(A136,'Women DL'!$C$2:$F$50,4,FALSE)</f>
        <v>#N/A</v>
      </c>
      <c r="C136">
        <f>VLOOKUP(A136,'Women Olympic'!$C$2:$M$344,11,FALSE)</f>
        <v>130</v>
      </c>
      <c r="D136" t="e">
        <f t="shared" si="3"/>
        <v>#N/A</v>
      </c>
    </row>
    <row r="137" spans="1:4" x14ac:dyDescent="0.35">
      <c r="A137" t="s">
        <v>971</v>
      </c>
      <c r="B137" t="e">
        <f>VLOOKUP(A137,'Women DL'!$C$2:$F$50,4,FALSE)</f>
        <v>#N/A</v>
      </c>
      <c r="C137">
        <f>VLOOKUP(A137,'Women Olympic'!$C$2:$M$344,11,FALSE)</f>
        <v>131</v>
      </c>
      <c r="D137" t="e">
        <f t="shared" si="3"/>
        <v>#N/A</v>
      </c>
    </row>
    <row r="138" spans="1:4" x14ac:dyDescent="0.35">
      <c r="A138" t="s">
        <v>970</v>
      </c>
      <c r="B138" t="e">
        <f>VLOOKUP(A138,'Women DL'!$C$2:$F$50,4,FALSE)</f>
        <v>#N/A</v>
      </c>
      <c r="C138">
        <f>VLOOKUP(A138,'Women Olympic'!$C$2:$M$344,11,FALSE)</f>
        <v>132</v>
      </c>
      <c r="D138" t="e">
        <f t="shared" si="3"/>
        <v>#N/A</v>
      </c>
    </row>
    <row r="139" spans="1:4" x14ac:dyDescent="0.35">
      <c r="A139" t="s">
        <v>969</v>
      </c>
      <c r="B139" t="e">
        <f>VLOOKUP(A139,'Women DL'!$C$2:$F$50,4,FALSE)</f>
        <v>#N/A</v>
      </c>
      <c r="C139">
        <f>VLOOKUP(A139,'Women Olympic'!$C$2:$M$344,11,FALSE)</f>
        <v>133</v>
      </c>
      <c r="D139" t="e">
        <f t="shared" si="3"/>
        <v>#N/A</v>
      </c>
    </row>
    <row r="140" spans="1:4" x14ac:dyDescent="0.35">
      <c r="A140" t="s">
        <v>968</v>
      </c>
      <c r="B140" t="e">
        <f>VLOOKUP(A140,'Women DL'!$C$2:$F$50,4,FALSE)</f>
        <v>#N/A</v>
      </c>
      <c r="C140">
        <f>VLOOKUP(A140,'Women Olympic'!$C$2:$M$344,11,FALSE)</f>
        <v>135</v>
      </c>
      <c r="D140" t="e">
        <f t="shared" si="3"/>
        <v>#N/A</v>
      </c>
    </row>
    <row r="141" spans="1:4" x14ac:dyDescent="0.35">
      <c r="A141" t="s">
        <v>967</v>
      </c>
      <c r="B141" t="e">
        <f>VLOOKUP(A141,'Women DL'!$C$2:$F$50,4,FALSE)</f>
        <v>#N/A</v>
      </c>
      <c r="C141">
        <f>VLOOKUP(A141,'Women Olympic'!$C$2:$M$344,11,FALSE)</f>
        <v>136</v>
      </c>
      <c r="D141" t="e">
        <f t="shared" si="3"/>
        <v>#N/A</v>
      </c>
    </row>
    <row r="142" spans="1:4" x14ac:dyDescent="0.35">
      <c r="A142" t="s">
        <v>966</v>
      </c>
      <c r="B142" t="e">
        <f>VLOOKUP(A142,'Women DL'!$C$2:$F$50,4,FALSE)</f>
        <v>#N/A</v>
      </c>
      <c r="C142">
        <f>VLOOKUP(A142,'Women Olympic'!$C$2:$M$344,11,FALSE)</f>
        <v>137</v>
      </c>
      <c r="D142" t="e">
        <f t="shared" si="3"/>
        <v>#N/A</v>
      </c>
    </row>
    <row r="143" spans="1:4" x14ac:dyDescent="0.35">
      <c r="A143" t="s">
        <v>965</v>
      </c>
      <c r="B143" t="e">
        <f>VLOOKUP(A143,'Women DL'!$C$2:$F$50,4,FALSE)</f>
        <v>#N/A</v>
      </c>
      <c r="C143">
        <f>VLOOKUP(A143,'Women Olympic'!$C$2:$M$344,11,FALSE)</f>
        <v>138</v>
      </c>
      <c r="D143" t="e">
        <f t="shared" si="3"/>
        <v>#N/A</v>
      </c>
    </row>
    <row r="144" spans="1:4" x14ac:dyDescent="0.35">
      <c r="A144" t="s">
        <v>964</v>
      </c>
      <c r="B144" t="e">
        <f>VLOOKUP(A144,'Women DL'!$C$2:$F$50,4,FALSE)</f>
        <v>#N/A</v>
      </c>
      <c r="C144">
        <f>VLOOKUP(A144,'Women Olympic'!$C$2:$M$344,11,FALSE)</f>
        <v>139</v>
      </c>
      <c r="D144" t="e">
        <f t="shared" si="3"/>
        <v>#N/A</v>
      </c>
    </row>
    <row r="145" spans="1:4" x14ac:dyDescent="0.35">
      <c r="A145" t="s">
        <v>963</v>
      </c>
      <c r="B145" t="e">
        <f>VLOOKUP(A145,'Women DL'!$C$2:$F$50,4,FALSE)</f>
        <v>#N/A</v>
      </c>
      <c r="C145">
        <f>VLOOKUP(A145,'Women Olympic'!$C$2:$M$344,11,FALSE)</f>
        <v>140</v>
      </c>
      <c r="D145" t="e">
        <f t="shared" si="3"/>
        <v>#N/A</v>
      </c>
    </row>
    <row r="146" spans="1:4" x14ac:dyDescent="0.35">
      <c r="A146" t="s">
        <v>962</v>
      </c>
      <c r="B146" t="e">
        <f>VLOOKUP(A146,'Women DL'!$C$2:$F$50,4,FALSE)</f>
        <v>#N/A</v>
      </c>
      <c r="C146">
        <f>VLOOKUP(A146,'Women Olympic'!$C$2:$M$344,11,FALSE)</f>
        <v>141</v>
      </c>
      <c r="D146" t="e">
        <f t="shared" si="3"/>
        <v>#N/A</v>
      </c>
    </row>
    <row r="147" spans="1:4" x14ac:dyDescent="0.35">
      <c r="A147" t="s">
        <v>961</v>
      </c>
      <c r="B147" t="e">
        <f>VLOOKUP(A147,'Women DL'!$C$2:$F$50,4,FALSE)</f>
        <v>#N/A</v>
      </c>
      <c r="C147">
        <f>VLOOKUP(A147,'Women Olympic'!$C$2:$M$344,11,FALSE)</f>
        <v>142</v>
      </c>
      <c r="D147" t="e">
        <f t="shared" si="3"/>
        <v>#N/A</v>
      </c>
    </row>
    <row r="148" spans="1:4" x14ac:dyDescent="0.35">
      <c r="A148" t="s">
        <v>960</v>
      </c>
      <c r="B148" t="e">
        <f>VLOOKUP(A148,'Women DL'!$C$2:$F$50,4,FALSE)</f>
        <v>#N/A</v>
      </c>
      <c r="C148">
        <f>VLOOKUP(A148,'Women Olympic'!$C$2:$M$344,11,FALSE)</f>
        <v>143</v>
      </c>
      <c r="D148" t="e">
        <f t="shared" si="3"/>
        <v>#N/A</v>
      </c>
    </row>
    <row r="149" spans="1:4" x14ac:dyDescent="0.35">
      <c r="A149" t="s">
        <v>959</v>
      </c>
      <c r="B149" t="e">
        <f>VLOOKUP(A149,'Women DL'!$C$2:$F$50,4,FALSE)</f>
        <v>#N/A</v>
      </c>
      <c r="C149">
        <f>VLOOKUP(A149,'Women Olympic'!$C$2:$M$344,11,FALSE)</f>
        <v>144</v>
      </c>
      <c r="D149" t="e">
        <f t="shared" si="3"/>
        <v>#N/A</v>
      </c>
    </row>
    <row r="150" spans="1:4" x14ac:dyDescent="0.35">
      <c r="A150" t="s">
        <v>958</v>
      </c>
      <c r="B150" t="e">
        <f>VLOOKUP(A150,'Women DL'!$C$2:$F$50,4,FALSE)</f>
        <v>#N/A</v>
      </c>
      <c r="C150">
        <f>VLOOKUP(A150,'Women Olympic'!$C$2:$M$344,11,FALSE)</f>
        <v>146</v>
      </c>
      <c r="D150" t="e">
        <f t="shared" si="3"/>
        <v>#N/A</v>
      </c>
    </row>
    <row r="151" spans="1:4" x14ac:dyDescent="0.35">
      <c r="A151" t="s">
        <v>957</v>
      </c>
      <c r="B151" t="e">
        <f>VLOOKUP(A151,'Women DL'!$C$2:$F$50,4,FALSE)</f>
        <v>#N/A</v>
      </c>
      <c r="C151">
        <f>VLOOKUP(A151,'Women Olympic'!$C$2:$M$344,11,FALSE)</f>
        <v>147</v>
      </c>
      <c r="D151" t="e">
        <f t="shared" si="3"/>
        <v>#N/A</v>
      </c>
    </row>
    <row r="152" spans="1:4" x14ac:dyDescent="0.35">
      <c r="A152" t="s">
        <v>956</v>
      </c>
      <c r="B152" t="e">
        <f>VLOOKUP(A152,'Women DL'!$C$2:$F$50,4,FALSE)</f>
        <v>#N/A</v>
      </c>
      <c r="C152">
        <f>VLOOKUP(A152,'Women Olympic'!$C$2:$M$344,11,FALSE)</f>
        <v>148</v>
      </c>
      <c r="D152" t="e">
        <f t="shared" si="3"/>
        <v>#N/A</v>
      </c>
    </row>
    <row r="153" spans="1:4" x14ac:dyDescent="0.35">
      <c r="A153" t="s">
        <v>955</v>
      </c>
      <c r="B153" t="e">
        <f>VLOOKUP(A153,'Women DL'!$C$2:$F$50,4,FALSE)</f>
        <v>#N/A</v>
      </c>
      <c r="C153">
        <f>VLOOKUP(A153,'Women Olympic'!$C$2:$M$344,11,FALSE)</f>
        <v>149</v>
      </c>
      <c r="D153" t="e">
        <f t="shared" si="3"/>
        <v>#N/A</v>
      </c>
    </row>
    <row r="154" spans="1:4" x14ac:dyDescent="0.35">
      <c r="A154" t="s">
        <v>954</v>
      </c>
      <c r="B154" t="e">
        <f>VLOOKUP(A154,'Women DL'!$C$2:$F$50,4,FALSE)</f>
        <v>#N/A</v>
      </c>
      <c r="C154">
        <f>VLOOKUP(A154,'Women Olympic'!$C$2:$M$344,11,FALSE)</f>
        <v>150</v>
      </c>
      <c r="D154" t="e">
        <f t="shared" si="3"/>
        <v>#N/A</v>
      </c>
    </row>
    <row r="155" spans="1:4" x14ac:dyDescent="0.35">
      <c r="A155" t="s">
        <v>953</v>
      </c>
      <c r="B155" t="e">
        <f>VLOOKUP(A155,'Women DL'!$C$2:$F$50,4,FALSE)</f>
        <v>#N/A</v>
      </c>
      <c r="C155">
        <f>VLOOKUP(A155,'Women Olympic'!$C$2:$M$344,11,FALSE)</f>
        <v>151</v>
      </c>
      <c r="D155" t="e">
        <f t="shared" si="3"/>
        <v>#N/A</v>
      </c>
    </row>
    <row r="156" spans="1:4" x14ac:dyDescent="0.35">
      <c r="A156" t="s">
        <v>952</v>
      </c>
      <c r="B156" t="e">
        <f>VLOOKUP(A156,'Women DL'!$C$2:$F$50,4,FALSE)</f>
        <v>#N/A</v>
      </c>
      <c r="C156">
        <f>VLOOKUP(A156,'Women Olympic'!$C$2:$M$344,11,FALSE)</f>
        <v>152</v>
      </c>
      <c r="D156" t="e">
        <f t="shared" si="3"/>
        <v>#N/A</v>
      </c>
    </row>
    <row r="157" spans="1:4" x14ac:dyDescent="0.35">
      <c r="A157" t="s">
        <v>951</v>
      </c>
      <c r="B157" t="e">
        <f>VLOOKUP(A157,'Women DL'!$C$2:$F$50,4,FALSE)</f>
        <v>#N/A</v>
      </c>
      <c r="C157">
        <f>VLOOKUP(A157,'Women Olympic'!$C$2:$M$344,11,FALSE)</f>
        <v>153</v>
      </c>
      <c r="D157" t="e">
        <f t="shared" si="3"/>
        <v>#N/A</v>
      </c>
    </row>
    <row r="158" spans="1:4" x14ac:dyDescent="0.35">
      <c r="A158" t="s">
        <v>950</v>
      </c>
      <c r="B158" t="e">
        <f>VLOOKUP(A158,'Women DL'!$C$2:$F$50,4,FALSE)</f>
        <v>#N/A</v>
      </c>
      <c r="C158">
        <f>VLOOKUP(A158,'Women Olympic'!$C$2:$M$344,11,FALSE)</f>
        <v>154</v>
      </c>
      <c r="D158" t="e">
        <f t="shared" si="3"/>
        <v>#N/A</v>
      </c>
    </row>
    <row r="159" spans="1:4" x14ac:dyDescent="0.35">
      <c r="A159" t="s">
        <v>949</v>
      </c>
      <c r="B159" t="e">
        <f>VLOOKUP(A159,'Women DL'!$C$2:$F$50,4,FALSE)</f>
        <v>#N/A</v>
      </c>
      <c r="C159">
        <f>VLOOKUP(A159,'Women Olympic'!$C$2:$M$344,11,FALSE)</f>
        <v>155</v>
      </c>
      <c r="D159" t="e">
        <f t="shared" si="3"/>
        <v>#N/A</v>
      </c>
    </row>
    <row r="160" spans="1:4" x14ac:dyDescent="0.35">
      <c r="A160" t="s">
        <v>948</v>
      </c>
      <c r="B160" t="e">
        <f>VLOOKUP(A160,'Women DL'!$C$2:$F$50,4,FALSE)</f>
        <v>#N/A</v>
      </c>
      <c r="C160">
        <f>VLOOKUP(A160,'Women Olympic'!$C$2:$M$344,11,FALSE)</f>
        <v>156</v>
      </c>
      <c r="D160" t="e">
        <f t="shared" si="3"/>
        <v>#N/A</v>
      </c>
    </row>
    <row r="161" spans="1:4" x14ac:dyDescent="0.35">
      <c r="A161" t="s">
        <v>947</v>
      </c>
      <c r="B161" t="e">
        <f>VLOOKUP(A161,'Women DL'!$C$2:$F$50,4,FALSE)</f>
        <v>#N/A</v>
      </c>
      <c r="C161">
        <f>VLOOKUP(A161,'Women Olympic'!$C$2:$M$344,11,FALSE)</f>
        <v>157</v>
      </c>
      <c r="D161" t="e">
        <f t="shared" si="3"/>
        <v>#N/A</v>
      </c>
    </row>
    <row r="162" spans="1:4" x14ac:dyDescent="0.35">
      <c r="A162" t="s">
        <v>946</v>
      </c>
      <c r="B162" t="e">
        <f>VLOOKUP(A162,'Women DL'!$C$2:$F$50,4,FALSE)</f>
        <v>#N/A</v>
      </c>
      <c r="C162">
        <f>VLOOKUP(A162,'Women Olympic'!$C$2:$M$344,11,FALSE)</f>
        <v>158</v>
      </c>
      <c r="D162" t="e">
        <f t="shared" si="3"/>
        <v>#N/A</v>
      </c>
    </row>
    <row r="163" spans="1:4" x14ac:dyDescent="0.35">
      <c r="A163" t="s">
        <v>945</v>
      </c>
      <c r="B163" t="e">
        <f>VLOOKUP(A163,'Women DL'!$C$2:$F$50,4,FALSE)</f>
        <v>#N/A</v>
      </c>
      <c r="C163">
        <f>VLOOKUP(A163,'Women Olympic'!$C$2:$M$344,11,FALSE)</f>
        <v>159</v>
      </c>
      <c r="D163" t="e">
        <f t="shared" si="3"/>
        <v>#N/A</v>
      </c>
    </row>
    <row r="164" spans="1:4" x14ac:dyDescent="0.35">
      <c r="A164" t="s">
        <v>1097</v>
      </c>
      <c r="B164" t="e">
        <f>VLOOKUP(A164,'Women DL'!$C$2:$F$50,4,FALSE)</f>
        <v>#N/A</v>
      </c>
      <c r="C164">
        <f>VLOOKUP(A164,'Women Olympic'!$C$2:$M$344,11,FALSE)</f>
        <v>160</v>
      </c>
      <c r="D164" t="e">
        <f t="shared" si="3"/>
        <v>#N/A</v>
      </c>
    </row>
    <row r="165" spans="1:4" x14ac:dyDescent="0.35">
      <c r="A165" t="s">
        <v>944</v>
      </c>
      <c r="B165" t="e">
        <f>VLOOKUP(A165,'Women DL'!$C$2:$F$50,4,FALSE)</f>
        <v>#N/A</v>
      </c>
      <c r="C165">
        <f>VLOOKUP(A165,'Women Olympic'!$C$2:$M$344,11,FALSE)</f>
        <v>161</v>
      </c>
      <c r="D165" t="e">
        <f t="shared" si="3"/>
        <v>#N/A</v>
      </c>
    </row>
    <row r="166" spans="1:4" x14ac:dyDescent="0.35">
      <c r="A166" t="s">
        <v>943</v>
      </c>
      <c r="B166" t="e">
        <f>VLOOKUP(A166,'Women DL'!$C$2:$F$50,4,FALSE)</f>
        <v>#N/A</v>
      </c>
      <c r="C166">
        <f>VLOOKUP(A166,'Women Olympic'!$C$2:$M$344,11,FALSE)</f>
        <v>162</v>
      </c>
      <c r="D166" t="e">
        <f t="shared" si="3"/>
        <v>#N/A</v>
      </c>
    </row>
    <row r="167" spans="1:4" x14ac:dyDescent="0.35">
      <c r="A167" t="s">
        <v>942</v>
      </c>
      <c r="B167" t="e">
        <f>VLOOKUP(A167,'Women DL'!$C$2:$F$50,4,FALSE)</f>
        <v>#N/A</v>
      </c>
      <c r="C167">
        <f>VLOOKUP(A167,'Women Olympic'!$C$2:$M$344,11,FALSE)</f>
        <v>163</v>
      </c>
      <c r="D167" t="e">
        <f t="shared" si="3"/>
        <v>#N/A</v>
      </c>
    </row>
    <row r="168" spans="1:4" x14ac:dyDescent="0.35">
      <c r="A168" t="s">
        <v>941</v>
      </c>
      <c r="B168" t="e">
        <f>VLOOKUP(A168,'Women DL'!$C$2:$F$50,4,FALSE)</f>
        <v>#N/A</v>
      </c>
      <c r="C168">
        <f>VLOOKUP(A168,'Women Olympic'!$C$2:$M$344,11,FALSE)</f>
        <v>164</v>
      </c>
      <c r="D168" t="e">
        <f t="shared" si="3"/>
        <v>#N/A</v>
      </c>
    </row>
    <row r="169" spans="1:4" x14ac:dyDescent="0.35">
      <c r="A169" t="s">
        <v>940</v>
      </c>
      <c r="B169" t="e">
        <f>VLOOKUP(A169,'Women DL'!$C$2:$F$50,4,FALSE)</f>
        <v>#N/A</v>
      </c>
      <c r="C169">
        <f>VLOOKUP(A169,'Women Olympic'!$C$2:$M$344,11,FALSE)</f>
        <v>165</v>
      </c>
      <c r="D169" t="e">
        <f t="shared" si="3"/>
        <v>#N/A</v>
      </c>
    </row>
    <row r="170" spans="1:4" x14ac:dyDescent="0.35">
      <c r="A170" t="s">
        <v>939</v>
      </c>
      <c r="B170" t="e">
        <f>VLOOKUP(A170,'Women DL'!$C$2:$F$50,4,FALSE)</f>
        <v>#N/A</v>
      </c>
      <c r="C170">
        <f>VLOOKUP(A170,'Women Olympic'!$C$2:$M$344,11,FALSE)</f>
        <v>166</v>
      </c>
      <c r="D170" t="e">
        <f t="shared" si="3"/>
        <v>#N/A</v>
      </c>
    </row>
    <row r="171" spans="1:4" x14ac:dyDescent="0.35">
      <c r="A171" t="s">
        <v>938</v>
      </c>
      <c r="B171" t="e">
        <f>VLOOKUP(A171,'Women DL'!$C$2:$F$50,4,FALSE)</f>
        <v>#N/A</v>
      </c>
      <c r="C171">
        <f>VLOOKUP(A171,'Women Olympic'!$C$2:$M$344,11,FALSE)</f>
        <v>167</v>
      </c>
      <c r="D171" t="e">
        <f t="shared" si="3"/>
        <v>#N/A</v>
      </c>
    </row>
    <row r="172" spans="1:4" x14ac:dyDescent="0.35">
      <c r="A172" t="s">
        <v>937</v>
      </c>
      <c r="B172" t="e">
        <f>VLOOKUP(A172,'Women DL'!$C$2:$F$50,4,FALSE)</f>
        <v>#N/A</v>
      </c>
      <c r="C172">
        <f>VLOOKUP(A172,'Women Olympic'!$C$2:$M$344,11,FALSE)</f>
        <v>168</v>
      </c>
      <c r="D172" t="e">
        <f t="shared" si="3"/>
        <v>#N/A</v>
      </c>
    </row>
    <row r="173" spans="1:4" x14ac:dyDescent="0.35">
      <c r="A173" t="s">
        <v>936</v>
      </c>
      <c r="B173" t="e">
        <f>VLOOKUP(A173,'Women DL'!$C$2:$F$50,4,FALSE)</f>
        <v>#N/A</v>
      </c>
      <c r="C173">
        <f>VLOOKUP(A173,'Women Olympic'!$C$2:$M$344,11,FALSE)</f>
        <v>169</v>
      </c>
      <c r="D173" t="e">
        <f t="shared" si="3"/>
        <v>#N/A</v>
      </c>
    </row>
    <row r="174" spans="1:4" x14ac:dyDescent="0.35">
      <c r="A174" t="s">
        <v>935</v>
      </c>
      <c r="B174" t="e">
        <f>VLOOKUP(A174,'Women DL'!$C$2:$F$50,4,FALSE)</f>
        <v>#N/A</v>
      </c>
      <c r="C174">
        <f>VLOOKUP(A174,'Women Olympic'!$C$2:$M$344,11,FALSE)</f>
        <v>170</v>
      </c>
      <c r="D174" t="e">
        <f t="shared" si="3"/>
        <v>#N/A</v>
      </c>
    </row>
    <row r="175" spans="1:4" x14ac:dyDescent="0.35">
      <c r="A175" t="s">
        <v>934</v>
      </c>
      <c r="B175" t="e">
        <f>VLOOKUP(A175,'Women DL'!$C$2:$F$50,4,FALSE)</f>
        <v>#N/A</v>
      </c>
      <c r="C175">
        <f>VLOOKUP(A175,'Women Olympic'!$C$2:$M$344,11,FALSE)</f>
        <v>171</v>
      </c>
      <c r="D175" t="e">
        <f t="shared" si="3"/>
        <v>#N/A</v>
      </c>
    </row>
    <row r="176" spans="1:4" x14ac:dyDescent="0.35">
      <c r="A176" t="s">
        <v>1098</v>
      </c>
      <c r="B176" t="e">
        <f>VLOOKUP(A176,'Women DL'!$C$2:$F$50,4,FALSE)</f>
        <v>#N/A</v>
      </c>
      <c r="C176">
        <f>VLOOKUP(A176,'Women Olympic'!$C$2:$M$344,11,FALSE)</f>
        <v>172</v>
      </c>
      <c r="D176" t="e">
        <f t="shared" si="3"/>
        <v>#N/A</v>
      </c>
    </row>
    <row r="177" spans="1:4" x14ac:dyDescent="0.35">
      <c r="A177" t="s">
        <v>933</v>
      </c>
      <c r="B177" t="e">
        <f>VLOOKUP(A177,'Women DL'!$C$2:$F$50,4,FALSE)</f>
        <v>#N/A</v>
      </c>
      <c r="C177">
        <f>VLOOKUP(A177,'Women Olympic'!$C$2:$M$344,11,FALSE)</f>
        <v>173</v>
      </c>
      <c r="D177" t="e">
        <f t="shared" si="3"/>
        <v>#N/A</v>
      </c>
    </row>
    <row r="178" spans="1:4" x14ac:dyDescent="0.35">
      <c r="A178" t="s">
        <v>932</v>
      </c>
      <c r="B178" t="e">
        <f>VLOOKUP(A178,'Women DL'!$C$2:$F$50,4,FALSE)</f>
        <v>#N/A</v>
      </c>
      <c r="C178">
        <f>VLOOKUP(A178,'Women Olympic'!$C$2:$M$344,11,FALSE)</f>
        <v>174</v>
      </c>
      <c r="D178" t="e">
        <f t="shared" si="3"/>
        <v>#N/A</v>
      </c>
    </row>
    <row r="179" spans="1:4" x14ac:dyDescent="0.35">
      <c r="A179" t="s">
        <v>931</v>
      </c>
      <c r="B179" t="e">
        <f>VLOOKUP(A179,'Women DL'!$C$2:$F$50,4,FALSE)</f>
        <v>#N/A</v>
      </c>
      <c r="C179">
        <f>VLOOKUP(A179,'Women Olympic'!$C$2:$M$344,11,FALSE)</f>
        <v>175</v>
      </c>
      <c r="D179" t="e">
        <f t="shared" si="3"/>
        <v>#N/A</v>
      </c>
    </row>
    <row r="180" spans="1:4" x14ac:dyDescent="0.35">
      <c r="A180" t="s">
        <v>930</v>
      </c>
      <c r="B180" t="e">
        <f>VLOOKUP(A180,'Women DL'!$C$2:$F$50,4,FALSE)</f>
        <v>#N/A</v>
      </c>
      <c r="C180">
        <f>VLOOKUP(A180,'Women Olympic'!$C$2:$M$344,11,FALSE)</f>
        <v>176</v>
      </c>
      <c r="D180" t="e">
        <f t="shared" si="3"/>
        <v>#N/A</v>
      </c>
    </row>
    <row r="181" spans="1:4" x14ac:dyDescent="0.35">
      <c r="A181" t="s">
        <v>929</v>
      </c>
      <c r="B181" t="e">
        <f>VLOOKUP(A181,'Women DL'!$C$2:$F$50,4,FALSE)</f>
        <v>#N/A</v>
      </c>
      <c r="C181">
        <f>VLOOKUP(A181,'Women Olympic'!$C$2:$M$344,11,FALSE)</f>
        <v>177</v>
      </c>
      <c r="D181" t="e">
        <f t="shared" si="3"/>
        <v>#N/A</v>
      </c>
    </row>
    <row r="182" spans="1:4" x14ac:dyDescent="0.35">
      <c r="A182" t="s">
        <v>928</v>
      </c>
      <c r="B182" t="e">
        <f>VLOOKUP(A182,'Women DL'!$C$2:$F$50,4,FALSE)</f>
        <v>#N/A</v>
      </c>
      <c r="C182">
        <f>VLOOKUP(A182,'Women Olympic'!$C$2:$M$344,11,FALSE)</f>
        <v>178</v>
      </c>
      <c r="D182" t="e">
        <f t="shared" si="3"/>
        <v>#N/A</v>
      </c>
    </row>
    <row r="183" spans="1:4" x14ac:dyDescent="0.35">
      <c r="A183" t="s">
        <v>927</v>
      </c>
      <c r="B183" t="e">
        <f>VLOOKUP(A183,'Women DL'!$C$2:$F$50,4,FALSE)</f>
        <v>#N/A</v>
      </c>
      <c r="C183">
        <f>VLOOKUP(A183,'Women Olympic'!$C$2:$M$344,11,FALSE)</f>
        <v>179</v>
      </c>
      <c r="D183" t="e">
        <f t="shared" si="3"/>
        <v>#N/A</v>
      </c>
    </row>
    <row r="184" spans="1:4" x14ac:dyDescent="0.35">
      <c r="A184" t="s">
        <v>926</v>
      </c>
      <c r="B184" t="e">
        <f>VLOOKUP(A184,'Women DL'!$C$2:$F$50,4,FALSE)</f>
        <v>#N/A</v>
      </c>
      <c r="C184">
        <f>VLOOKUP(A184,'Women Olympic'!$C$2:$M$344,11,FALSE)</f>
        <v>180</v>
      </c>
      <c r="D184" t="e">
        <f t="shared" si="3"/>
        <v>#N/A</v>
      </c>
    </row>
    <row r="185" spans="1:4" x14ac:dyDescent="0.35">
      <c r="A185" t="s">
        <v>925</v>
      </c>
      <c r="B185" t="e">
        <f>VLOOKUP(A185,'Women DL'!$C$2:$F$50,4,FALSE)</f>
        <v>#N/A</v>
      </c>
      <c r="C185">
        <f>VLOOKUP(A185,'Women Olympic'!$C$2:$M$344,11,FALSE)</f>
        <v>181</v>
      </c>
      <c r="D185" t="e">
        <f t="shared" si="3"/>
        <v>#N/A</v>
      </c>
    </row>
    <row r="186" spans="1:4" x14ac:dyDescent="0.35">
      <c r="A186" t="s">
        <v>924</v>
      </c>
      <c r="B186" t="e">
        <f>VLOOKUP(A186,'Women DL'!$C$2:$F$50,4,FALSE)</f>
        <v>#N/A</v>
      </c>
      <c r="C186">
        <f>VLOOKUP(A186,'Women Olympic'!$C$2:$M$344,11,FALSE)</f>
        <v>182</v>
      </c>
      <c r="D186" t="e">
        <f t="shared" si="3"/>
        <v>#N/A</v>
      </c>
    </row>
    <row r="187" spans="1:4" x14ac:dyDescent="0.35">
      <c r="A187" t="s">
        <v>923</v>
      </c>
      <c r="B187" t="e">
        <f>VLOOKUP(A187,'Women DL'!$C$2:$F$50,4,FALSE)</f>
        <v>#N/A</v>
      </c>
      <c r="C187">
        <f>VLOOKUP(A187,'Women Olympic'!$C$2:$M$344,11,FALSE)</f>
        <v>183</v>
      </c>
      <c r="D187" t="e">
        <f t="shared" si="3"/>
        <v>#N/A</v>
      </c>
    </row>
    <row r="188" spans="1:4" x14ac:dyDescent="0.35">
      <c r="A188" t="s">
        <v>922</v>
      </c>
      <c r="B188" t="e">
        <f>VLOOKUP(A188,'Women DL'!$C$2:$F$50,4,FALSE)</f>
        <v>#N/A</v>
      </c>
      <c r="C188">
        <f>VLOOKUP(A188,'Women Olympic'!$C$2:$M$344,11,FALSE)</f>
        <v>184</v>
      </c>
      <c r="D188" t="e">
        <f t="shared" si="3"/>
        <v>#N/A</v>
      </c>
    </row>
    <row r="189" spans="1:4" x14ac:dyDescent="0.35">
      <c r="A189" t="s">
        <v>921</v>
      </c>
      <c r="B189" t="e">
        <f>VLOOKUP(A189,'Women DL'!$C$2:$F$50,4,FALSE)</f>
        <v>#N/A</v>
      </c>
      <c r="C189">
        <f>VLOOKUP(A189,'Women Olympic'!$C$2:$M$344,11,FALSE)</f>
        <v>185</v>
      </c>
      <c r="D189" t="e">
        <f t="shared" si="3"/>
        <v>#N/A</v>
      </c>
    </row>
    <row r="190" spans="1:4" x14ac:dyDescent="0.35">
      <c r="A190" t="s">
        <v>920</v>
      </c>
      <c r="B190" t="e">
        <f>VLOOKUP(A190,'Women DL'!$C$2:$F$50,4,FALSE)</f>
        <v>#N/A</v>
      </c>
      <c r="C190">
        <f>VLOOKUP(A190,'Women Olympic'!$C$2:$M$344,11,FALSE)</f>
        <v>186</v>
      </c>
      <c r="D190" t="e">
        <f t="shared" si="3"/>
        <v>#N/A</v>
      </c>
    </row>
    <row r="191" spans="1:4" x14ac:dyDescent="0.35">
      <c r="A191" t="s">
        <v>919</v>
      </c>
      <c r="B191" t="e">
        <f>VLOOKUP(A191,'Women DL'!$C$2:$F$50,4,FALSE)</f>
        <v>#N/A</v>
      </c>
      <c r="C191">
        <f>VLOOKUP(A191,'Women Olympic'!$C$2:$M$344,11,FALSE)</f>
        <v>187</v>
      </c>
      <c r="D191" t="e">
        <f t="shared" si="3"/>
        <v>#N/A</v>
      </c>
    </row>
    <row r="192" spans="1:4" x14ac:dyDescent="0.35">
      <c r="A192" t="s">
        <v>918</v>
      </c>
      <c r="B192" t="e">
        <f>VLOOKUP(A192,'Women DL'!$C$2:$F$50,4,FALSE)</f>
        <v>#N/A</v>
      </c>
      <c r="C192">
        <f>VLOOKUP(A192,'Women Olympic'!$C$2:$M$344,11,FALSE)</f>
        <v>188</v>
      </c>
      <c r="D192" t="e">
        <f t="shared" si="3"/>
        <v>#N/A</v>
      </c>
    </row>
    <row r="193" spans="1:4" x14ac:dyDescent="0.35">
      <c r="A193" t="s">
        <v>917</v>
      </c>
      <c r="B193" t="e">
        <f>VLOOKUP(A193,'Women DL'!$C$2:$F$50,4,FALSE)</f>
        <v>#N/A</v>
      </c>
      <c r="C193">
        <f>VLOOKUP(A193,'Women Olympic'!$C$2:$M$344,11,FALSE)</f>
        <v>189</v>
      </c>
      <c r="D193" t="e">
        <f t="shared" si="3"/>
        <v>#N/A</v>
      </c>
    </row>
    <row r="194" spans="1:4" x14ac:dyDescent="0.35">
      <c r="A194" t="s">
        <v>916</v>
      </c>
      <c r="B194" t="e">
        <f>VLOOKUP(A194,'Women DL'!$C$2:$F$50,4,FALSE)</f>
        <v>#N/A</v>
      </c>
      <c r="C194">
        <f>VLOOKUP(A194,'Women Olympic'!$C$2:$M$344,11,FALSE)</f>
        <v>190</v>
      </c>
      <c r="D194" t="e">
        <f t="shared" ref="D194:D257" si="4">B194+C194</f>
        <v>#N/A</v>
      </c>
    </row>
    <row r="195" spans="1:4" x14ac:dyDescent="0.35">
      <c r="A195" t="s">
        <v>915</v>
      </c>
      <c r="B195" t="e">
        <f>VLOOKUP(A195,'Women DL'!$C$2:$F$50,4,FALSE)</f>
        <v>#N/A</v>
      </c>
      <c r="C195">
        <f>VLOOKUP(A195,'Women Olympic'!$C$2:$M$344,11,FALSE)</f>
        <v>192</v>
      </c>
      <c r="D195" t="e">
        <f t="shared" si="4"/>
        <v>#N/A</v>
      </c>
    </row>
    <row r="196" spans="1:4" x14ac:dyDescent="0.35">
      <c r="A196" t="s">
        <v>914</v>
      </c>
      <c r="B196" t="e">
        <f>VLOOKUP(A196,'Women DL'!$C$2:$F$50,4,FALSE)</f>
        <v>#N/A</v>
      </c>
      <c r="C196">
        <f>VLOOKUP(A196,'Women Olympic'!$C$2:$M$344,11,FALSE)</f>
        <v>193</v>
      </c>
      <c r="D196" t="e">
        <f t="shared" si="4"/>
        <v>#N/A</v>
      </c>
    </row>
    <row r="197" spans="1:4" x14ac:dyDescent="0.35">
      <c r="A197" t="s">
        <v>913</v>
      </c>
      <c r="B197" t="e">
        <f>VLOOKUP(A197,'Women DL'!$C$2:$F$50,4,FALSE)</f>
        <v>#N/A</v>
      </c>
      <c r="C197">
        <f>VLOOKUP(A197,'Women Olympic'!$C$2:$M$344,11,FALSE)</f>
        <v>194</v>
      </c>
      <c r="D197" t="e">
        <f t="shared" si="4"/>
        <v>#N/A</v>
      </c>
    </row>
    <row r="198" spans="1:4" x14ac:dyDescent="0.35">
      <c r="A198" t="s">
        <v>912</v>
      </c>
      <c r="B198" t="e">
        <f>VLOOKUP(A198,'Women DL'!$C$2:$F$50,4,FALSE)</f>
        <v>#N/A</v>
      </c>
      <c r="C198">
        <f>VLOOKUP(A198,'Women Olympic'!$C$2:$M$344,11,FALSE)</f>
        <v>195</v>
      </c>
      <c r="D198" t="e">
        <f t="shared" si="4"/>
        <v>#N/A</v>
      </c>
    </row>
    <row r="199" spans="1:4" x14ac:dyDescent="0.35">
      <c r="A199" t="s">
        <v>911</v>
      </c>
      <c r="B199" t="e">
        <f>VLOOKUP(A199,'Women DL'!$C$2:$F$50,4,FALSE)</f>
        <v>#N/A</v>
      </c>
      <c r="C199">
        <f>VLOOKUP(A199,'Women Olympic'!$C$2:$M$344,11,FALSE)</f>
        <v>196</v>
      </c>
      <c r="D199" t="e">
        <f t="shared" si="4"/>
        <v>#N/A</v>
      </c>
    </row>
    <row r="200" spans="1:4" x14ac:dyDescent="0.35">
      <c r="A200" t="s">
        <v>910</v>
      </c>
      <c r="B200" t="e">
        <f>VLOOKUP(A200,'Women DL'!$C$2:$F$50,4,FALSE)</f>
        <v>#N/A</v>
      </c>
      <c r="C200">
        <f>VLOOKUP(A200,'Women Olympic'!$C$2:$M$344,11,FALSE)</f>
        <v>197</v>
      </c>
      <c r="D200" t="e">
        <f t="shared" si="4"/>
        <v>#N/A</v>
      </c>
    </row>
    <row r="201" spans="1:4" x14ac:dyDescent="0.35">
      <c r="A201" t="s">
        <v>909</v>
      </c>
      <c r="B201" t="e">
        <f>VLOOKUP(A201,'Women DL'!$C$2:$F$50,4,FALSE)</f>
        <v>#N/A</v>
      </c>
      <c r="C201">
        <f>VLOOKUP(A201,'Women Olympic'!$C$2:$M$344,11,FALSE)</f>
        <v>199</v>
      </c>
      <c r="D201" t="e">
        <f t="shared" si="4"/>
        <v>#N/A</v>
      </c>
    </row>
    <row r="202" spans="1:4" x14ac:dyDescent="0.35">
      <c r="A202" t="s">
        <v>908</v>
      </c>
      <c r="B202" t="e">
        <f>VLOOKUP(A202,'Women DL'!$C$2:$F$50,4,FALSE)</f>
        <v>#N/A</v>
      </c>
      <c r="C202">
        <f>VLOOKUP(A202,'Women Olympic'!$C$2:$M$344,11,FALSE)</f>
        <v>200</v>
      </c>
      <c r="D202" t="e">
        <f t="shared" si="4"/>
        <v>#N/A</v>
      </c>
    </row>
    <row r="203" spans="1:4" x14ac:dyDescent="0.35">
      <c r="A203" t="s">
        <v>907</v>
      </c>
      <c r="B203" t="e">
        <f>VLOOKUP(A203,'Women DL'!$C$2:$F$50,4,FALSE)</f>
        <v>#N/A</v>
      </c>
      <c r="C203">
        <f>VLOOKUP(A203,'Women Olympic'!$C$2:$M$344,11,FALSE)</f>
        <v>201</v>
      </c>
      <c r="D203" t="e">
        <f t="shared" si="4"/>
        <v>#N/A</v>
      </c>
    </row>
    <row r="204" spans="1:4" x14ac:dyDescent="0.35">
      <c r="A204" t="s">
        <v>906</v>
      </c>
      <c r="B204" t="e">
        <f>VLOOKUP(A204,'Women DL'!$C$2:$F$50,4,FALSE)</f>
        <v>#N/A</v>
      </c>
      <c r="C204">
        <f>VLOOKUP(A204,'Women Olympic'!$C$2:$M$344,11,FALSE)</f>
        <v>202</v>
      </c>
      <c r="D204" t="e">
        <f t="shared" si="4"/>
        <v>#N/A</v>
      </c>
    </row>
    <row r="205" spans="1:4" x14ac:dyDescent="0.35">
      <c r="A205" t="s">
        <v>905</v>
      </c>
      <c r="B205" t="e">
        <f>VLOOKUP(A205,'Women DL'!$C$2:$F$50,4,FALSE)</f>
        <v>#N/A</v>
      </c>
      <c r="C205">
        <f>VLOOKUP(A205,'Women Olympic'!$C$2:$M$344,11,FALSE)</f>
        <v>203</v>
      </c>
      <c r="D205" t="e">
        <f t="shared" si="4"/>
        <v>#N/A</v>
      </c>
    </row>
    <row r="206" spans="1:4" x14ac:dyDescent="0.35">
      <c r="A206" t="s">
        <v>904</v>
      </c>
      <c r="B206" t="e">
        <f>VLOOKUP(A206,'Women DL'!$C$2:$F$50,4,FALSE)</f>
        <v>#N/A</v>
      </c>
      <c r="C206">
        <f>VLOOKUP(A206,'Women Olympic'!$C$2:$M$344,11,FALSE)</f>
        <v>204</v>
      </c>
      <c r="D206" t="e">
        <f t="shared" si="4"/>
        <v>#N/A</v>
      </c>
    </row>
    <row r="207" spans="1:4" x14ac:dyDescent="0.35">
      <c r="A207" t="s">
        <v>903</v>
      </c>
      <c r="B207" t="e">
        <f>VLOOKUP(A207,'Women DL'!$C$2:$F$50,4,FALSE)</f>
        <v>#N/A</v>
      </c>
      <c r="C207">
        <f>VLOOKUP(A207,'Women Olympic'!$C$2:$M$344,11,FALSE)</f>
        <v>205</v>
      </c>
      <c r="D207" t="e">
        <f t="shared" si="4"/>
        <v>#N/A</v>
      </c>
    </row>
    <row r="208" spans="1:4" x14ac:dyDescent="0.35">
      <c r="A208" t="s">
        <v>902</v>
      </c>
      <c r="B208" t="e">
        <f>VLOOKUP(A208,'Women DL'!$C$2:$F$50,4,FALSE)</f>
        <v>#N/A</v>
      </c>
      <c r="C208">
        <f>VLOOKUP(A208,'Women Olympic'!$C$2:$M$344,11,FALSE)</f>
        <v>206</v>
      </c>
      <c r="D208" t="e">
        <f t="shared" si="4"/>
        <v>#N/A</v>
      </c>
    </row>
    <row r="209" spans="1:4" x14ac:dyDescent="0.35">
      <c r="A209" t="s">
        <v>901</v>
      </c>
      <c r="B209" t="e">
        <f>VLOOKUP(A209,'Women DL'!$C$2:$F$50,4,FALSE)</f>
        <v>#N/A</v>
      </c>
      <c r="C209">
        <f>VLOOKUP(A209,'Women Olympic'!$C$2:$M$344,11,FALSE)</f>
        <v>207</v>
      </c>
      <c r="D209" t="e">
        <f t="shared" si="4"/>
        <v>#N/A</v>
      </c>
    </row>
    <row r="210" spans="1:4" x14ac:dyDescent="0.35">
      <c r="A210" t="s">
        <v>899</v>
      </c>
      <c r="B210" t="e">
        <f>VLOOKUP(A210,'Women DL'!$C$2:$F$50,4,FALSE)</f>
        <v>#N/A</v>
      </c>
      <c r="C210">
        <f>VLOOKUP(A210,'Women Olympic'!$C$2:$M$344,11,FALSE)</f>
        <v>208</v>
      </c>
      <c r="D210" t="e">
        <f t="shared" si="4"/>
        <v>#N/A</v>
      </c>
    </row>
    <row r="211" spans="1:4" x14ac:dyDescent="0.35">
      <c r="A211" t="s">
        <v>898</v>
      </c>
      <c r="B211" t="e">
        <f>VLOOKUP(A211,'Women DL'!$C$2:$F$50,4,FALSE)</f>
        <v>#N/A</v>
      </c>
      <c r="C211">
        <f>VLOOKUP(A211,'Women Olympic'!$C$2:$M$344,11,FALSE)</f>
        <v>209</v>
      </c>
      <c r="D211" t="e">
        <f t="shared" si="4"/>
        <v>#N/A</v>
      </c>
    </row>
    <row r="212" spans="1:4" x14ac:dyDescent="0.35">
      <c r="A212" t="s">
        <v>896</v>
      </c>
      <c r="B212" t="e">
        <f>VLOOKUP(A212,'Women DL'!$C$2:$F$50,4,FALSE)</f>
        <v>#N/A</v>
      </c>
      <c r="C212">
        <f>VLOOKUP(A212,'Women Olympic'!$C$2:$M$344,11,FALSE)</f>
        <v>210</v>
      </c>
      <c r="D212" t="e">
        <f t="shared" si="4"/>
        <v>#N/A</v>
      </c>
    </row>
    <row r="213" spans="1:4" x14ac:dyDescent="0.35">
      <c r="A213" t="s">
        <v>895</v>
      </c>
      <c r="B213" t="e">
        <f>VLOOKUP(A213,'Women DL'!$C$2:$F$50,4,FALSE)</f>
        <v>#N/A</v>
      </c>
      <c r="C213">
        <f>VLOOKUP(A213,'Women Olympic'!$C$2:$M$344,11,FALSE)</f>
        <v>211</v>
      </c>
      <c r="D213" t="e">
        <f t="shared" si="4"/>
        <v>#N/A</v>
      </c>
    </row>
    <row r="214" spans="1:4" x14ac:dyDescent="0.35">
      <c r="A214" t="s">
        <v>758</v>
      </c>
      <c r="B214" t="e">
        <f>VLOOKUP(A214,'Women DL'!$C$2:$F$50,4,FALSE)</f>
        <v>#N/A</v>
      </c>
      <c r="C214">
        <f>VLOOKUP(A214,'Women Olympic'!$C$2:$M$344,11,FALSE)</f>
        <v>212</v>
      </c>
      <c r="D214" t="e">
        <f t="shared" si="4"/>
        <v>#N/A</v>
      </c>
    </row>
    <row r="215" spans="1:4" x14ac:dyDescent="0.35">
      <c r="A215" t="s">
        <v>894</v>
      </c>
      <c r="B215" t="e">
        <f>VLOOKUP(A215,'Women DL'!$C$2:$F$50,4,FALSE)</f>
        <v>#N/A</v>
      </c>
      <c r="C215">
        <f>VLOOKUP(A215,'Women Olympic'!$C$2:$M$344,11,FALSE)</f>
        <v>213</v>
      </c>
      <c r="D215" t="e">
        <f t="shared" si="4"/>
        <v>#N/A</v>
      </c>
    </row>
    <row r="216" spans="1:4" x14ac:dyDescent="0.35">
      <c r="A216" t="s">
        <v>893</v>
      </c>
      <c r="B216" t="e">
        <f>VLOOKUP(A216,'Women DL'!$C$2:$F$50,4,FALSE)</f>
        <v>#N/A</v>
      </c>
      <c r="C216">
        <f>VLOOKUP(A216,'Women Olympic'!$C$2:$M$344,11,FALSE)</f>
        <v>214</v>
      </c>
      <c r="D216" t="e">
        <f t="shared" si="4"/>
        <v>#N/A</v>
      </c>
    </row>
    <row r="217" spans="1:4" x14ac:dyDescent="0.35">
      <c r="A217" t="s">
        <v>892</v>
      </c>
      <c r="B217" t="e">
        <f>VLOOKUP(A217,'Women DL'!$C$2:$F$50,4,FALSE)</f>
        <v>#N/A</v>
      </c>
      <c r="C217">
        <f>VLOOKUP(A217,'Women Olympic'!$C$2:$M$344,11,FALSE)</f>
        <v>215</v>
      </c>
      <c r="D217" t="e">
        <f t="shared" si="4"/>
        <v>#N/A</v>
      </c>
    </row>
    <row r="218" spans="1:4" x14ac:dyDescent="0.35">
      <c r="A218" t="s">
        <v>891</v>
      </c>
      <c r="B218" t="e">
        <f>VLOOKUP(A218,'Women DL'!$C$2:$F$50,4,FALSE)</f>
        <v>#N/A</v>
      </c>
      <c r="C218">
        <f>VLOOKUP(A218,'Women Olympic'!$C$2:$M$344,11,FALSE)</f>
        <v>216</v>
      </c>
      <c r="D218" t="e">
        <f t="shared" si="4"/>
        <v>#N/A</v>
      </c>
    </row>
    <row r="219" spans="1:4" x14ac:dyDescent="0.35">
      <c r="A219" t="s">
        <v>890</v>
      </c>
      <c r="B219" t="e">
        <f>VLOOKUP(A219,'Women DL'!$C$2:$F$50,4,FALSE)</f>
        <v>#N/A</v>
      </c>
      <c r="C219">
        <f>VLOOKUP(A219,'Women Olympic'!$C$2:$M$344,11,FALSE)</f>
        <v>217</v>
      </c>
      <c r="D219" t="e">
        <f t="shared" si="4"/>
        <v>#N/A</v>
      </c>
    </row>
    <row r="220" spans="1:4" x14ac:dyDescent="0.35">
      <c r="A220" t="s">
        <v>889</v>
      </c>
      <c r="B220" t="e">
        <f>VLOOKUP(A220,'Women DL'!$C$2:$F$50,4,FALSE)</f>
        <v>#N/A</v>
      </c>
      <c r="C220">
        <f>VLOOKUP(A220,'Women Olympic'!$C$2:$M$344,11,FALSE)</f>
        <v>218</v>
      </c>
      <c r="D220" t="e">
        <f t="shared" si="4"/>
        <v>#N/A</v>
      </c>
    </row>
    <row r="221" spans="1:4" x14ac:dyDescent="0.35">
      <c r="A221" t="s">
        <v>888</v>
      </c>
      <c r="B221" t="e">
        <f>VLOOKUP(A221,'Women DL'!$C$2:$F$50,4,FALSE)</f>
        <v>#N/A</v>
      </c>
      <c r="C221">
        <f>VLOOKUP(A221,'Women Olympic'!$C$2:$M$344,11,FALSE)</f>
        <v>219</v>
      </c>
      <c r="D221" t="e">
        <f t="shared" si="4"/>
        <v>#N/A</v>
      </c>
    </row>
    <row r="222" spans="1:4" x14ac:dyDescent="0.35">
      <c r="A222" t="s">
        <v>887</v>
      </c>
      <c r="B222" t="e">
        <f>VLOOKUP(A222,'Women DL'!$C$2:$F$50,4,FALSE)</f>
        <v>#N/A</v>
      </c>
      <c r="C222">
        <f>VLOOKUP(A222,'Women Olympic'!$C$2:$M$344,11,FALSE)</f>
        <v>220</v>
      </c>
      <c r="D222" t="e">
        <f t="shared" si="4"/>
        <v>#N/A</v>
      </c>
    </row>
    <row r="223" spans="1:4" x14ac:dyDescent="0.35">
      <c r="A223" t="s">
        <v>886</v>
      </c>
      <c r="B223" t="e">
        <f>VLOOKUP(A223,'Women DL'!$C$2:$F$50,4,FALSE)</f>
        <v>#N/A</v>
      </c>
      <c r="C223">
        <f>VLOOKUP(A223,'Women Olympic'!$C$2:$M$344,11,FALSE)</f>
        <v>221</v>
      </c>
      <c r="D223" t="e">
        <f t="shared" si="4"/>
        <v>#N/A</v>
      </c>
    </row>
    <row r="224" spans="1:4" x14ac:dyDescent="0.35">
      <c r="A224" t="s">
        <v>885</v>
      </c>
      <c r="B224" t="e">
        <f>VLOOKUP(A224,'Women DL'!$C$2:$F$50,4,FALSE)</f>
        <v>#N/A</v>
      </c>
      <c r="C224">
        <f>VLOOKUP(A224,'Women Olympic'!$C$2:$M$344,11,FALSE)</f>
        <v>222</v>
      </c>
      <c r="D224" t="e">
        <f t="shared" si="4"/>
        <v>#N/A</v>
      </c>
    </row>
    <row r="225" spans="1:4" x14ac:dyDescent="0.35">
      <c r="A225" t="s">
        <v>884</v>
      </c>
      <c r="B225" t="e">
        <f>VLOOKUP(A225,'Women DL'!$C$2:$F$50,4,FALSE)</f>
        <v>#N/A</v>
      </c>
      <c r="C225">
        <f>VLOOKUP(A225,'Women Olympic'!$C$2:$M$344,11,FALSE)</f>
        <v>223</v>
      </c>
      <c r="D225" t="e">
        <f t="shared" si="4"/>
        <v>#N/A</v>
      </c>
    </row>
    <row r="226" spans="1:4" x14ac:dyDescent="0.35">
      <c r="A226" t="s">
        <v>883</v>
      </c>
      <c r="B226" t="e">
        <f>VLOOKUP(A226,'Women DL'!$C$2:$F$50,4,FALSE)</f>
        <v>#N/A</v>
      </c>
      <c r="C226">
        <f>VLOOKUP(A226,'Women Olympic'!$C$2:$M$344,11,FALSE)</f>
        <v>224</v>
      </c>
      <c r="D226" t="e">
        <f t="shared" si="4"/>
        <v>#N/A</v>
      </c>
    </row>
    <row r="227" spans="1:4" x14ac:dyDescent="0.35">
      <c r="A227" t="s">
        <v>882</v>
      </c>
      <c r="B227" t="e">
        <f>VLOOKUP(A227,'Women DL'!$C$2:$F$50,4,FALSE)</f>
        <v>#N/A</v>
      </c>
      <c r="C227">
        <f>VLOOKUP(A227,'Women Olympic'!$C$2:$M$344,11,FALSE)</f>
        <v>225</v>
      </c>
      <c r="D227" t="e">
        <f t="shared" si="4"/>
        <v>#N/A</v>
      </c>
    </row>
    <row r="228" spans="1:4" x14ac:dyDescent="0.35">
      <c r="A228" t="s">
        <v>881</v>
      </c>
      <c r="B228" t="e">
        <f>VLOOKUP(A228,'Women DL'!$C$2:$F$50,4,FALSE)</f>
        <v>#N/A</v>
      </c>
      <c r="C228">
        <f>VLOOKUP(A228,'Women Olympic'!$C$2:$M$344,11,FALSE)</f>
        <v>226</v>
      </c>
      <c r="D228" t="e">
        <f t="shared" si="4"/>
        <v>#N/A</v>
      </c>
    </row>
    <row r="229" spans="1:4" x14ac:dyDescent="0.35">
      <c r="A229" t="s">
        <v>880</v>
      </c>
      <c r="B229" t="e">
        <f>VLOOKUP(A229,'Women DL'!$C$2:$F$50,4,FALSE)</f>
        <v>#N/A</v>
      </c>
      <c r="C229">
        <f>VLOOKUP(A229,'Women Olympic'!$C$2:$M$344,11,FALSE)</f>
        <v>227</v>
      </c>
      <c r="D229" t="e">
        <f t="shared" si="4"/>
        <v>#N/A</v>
      </c>
    </row>
    <row r="230" spans="1:4" x14ac:dyDescent="0.35">
      <c r="A230" t="s">
        <v>879</v>
      </c>
      <c r="B230" t="e">
        <f>VLOOKUP(A230,'Women DL'!$C$2:$F$50,4,FALSE)</f>
        <v>#N/A</v>
      </c>
      <c r="C230">
        <f>VLOOKUP(A230,'Women Olympic'!$C$2:$M$344,11,FALSE)</f>
        <v>228</v>
      </c>
      <c r="D230" t="e">
        <f t="shared" si="4"/>
        <v>#N/A</v>
      </c>
    </row>
    <row r="231" spans="1:4" x14ac:dyDescent="0.35">
      <c r="A231" t="s">
        <v>878</v>
      </c>
      <c r="B231" t="e">
        <f>VLOOKUP(A231,'Women DL'!$C$2:$F$50,4,FALSE)</f>
        <v>#N/A</v>
      </c>
      <c r="C231">
        <f>VLOOKUP(A231,'Women Olympic'!$C$2:$M$344,11,FALSE)</f>
        <v>229</v>
      </c>
      <c r="D231" t="e">
        <f t="shared" si="4"/>
        <v>#N/A</v>
      </c>
    </row>
    <row r="232" spans="1:4" x14ac:dyDescent="0.35">
      <c r="A232" t="s">
        <v>877</v>
      </c>
      <c r="B232" t="e">
        <f>VLOOKUP(A232,'Women DL'!$C$2:$F$50,4,FALSE)</f>
        <v>#N/A</v>
      </c>
      <c r="C232">
        <f>VLOOKUP(A232,'Women Olympic'!$C$2:$M$344,11,FALSE)</f>
        <v>230</v>
      </c>
      <c r="D232" t="e">
        <f t="shared" si="4"/>
        <v>#N/A</v>
      </c>
    </row>
    <row r="233" spans="1:4" x14ac:dyDescent="0.35">
      <c r="A233" t="s">
        <v>876</v>
      </c>
      <c r="B233" t="e">
        <f>VLOOKUP(A233,'Women DL'!$C$2:$F$50,4,FALSE)</f>
        <v>#N/A</v>
      </c>
      <c r="C233">
        <f>VLOOKUP(A233,'Women Olympic'!$C$2:$M$344,11,FALSE)</f>
        <v>231</v>
      </c>
      <c r="D233" t="e">
        <f t="shared" si="4"/>
        <v>#N/A</v>
      </c>
    </row>
    <row r="234" spans="1:4" x14ac:dyDescent="0.35">
      <c r="A234" t="s">
        <v>875</v>
      </c>
      <c r="B234" t="e">
        <f>VLOOKUP(A234,'Women DL'!$C$2:$F$50,4,FALSE)</f>
        <v>#N/A</v>
      </c>
      <c r="C234">
        <f>VLOOKUP(A234,'Women Olympic'!$C$2:$M$344,11,FALSE)</f>
        <v>232</v>
      </c>
      <c r="D234" t="e">
        <f t="shared" si="4"/>
        <v>#N/A</v>
      </c>
    </row>
    <row r="235" spans="1:4" x14ac:dyDescent="0.35">
      <c r="A235" t="s">
        <v>874</v>
      </c>
      <c r="B235" t="e">
        <f>VLOOKUP(A235,'Women DL'!$C$2:$F$50,4,FALSE)</f>
        <v>#N/A</v>
      </c>
      <c r="C235">
        <f>VLOOKUP(A235,'Women Olympic'!$C$2:$M$344,11,FALSE)</f>
        <v>233</v>
      </c>
      <c r="D235" t="e">
        <f t="shared" si="4"/>
        <v>#N/A</v>
      </c>
    </row>
    <row r="236" spans="1:4" x14ac:dyDescent="0.35">
      <c r="A236" t="s">
        <v>873</v>
      </c>
      <c r="B236" t="e">
        <f>VLOOKUP(A236,'Women DL'!$C$2:$F$50,4,FALSE)</f>
        <v>#N/A</v>
      </c>
      <c r="C236">
        <f>VLOOKUP(A236,'Women Olympic'!$C$2:$M$344,11,FALSE)</f>
        <v>234</v>
      </c>
      <c r="D236" t="e">
        <f t="shared" si="4"/>
        <v>#N/A</v>
      </c>
    </row>
    <row r="237" spans="1:4" x14ac:dyDescent="0.35">
      <c r="A237" t="s">
        <v>752</v>
      </c>
      <c r="B237" t="e">
        <f>VLOOKUP(A237,'Women DL'!$C$2:$F$50,4,FALSE)</f>
        <v>#N/A</v>
      </c>
      <c r="C237">
        <f>VLOOKUP(A237,'Women Olympic'!$C$2:$M$344,11,FALSE)</f>
        <v>235</v>
      </c>
      <c r="D237" t="e">
        <f t="shared" si="4"/>
        <v>#N/A</v>
      </c>
    </row>
    <row r="238" spans="1:4" x14ac:dyDescent="0.35">
      <c r="A238" t="s">
        <v>872</v>
      </c>
      <c r="B238" t="e">
        <f>VLOOKUP(A238,'Women DL'!$C$2:$F$50,4,FALSE)</f>
        <v>#N/A</v>
      </c>
      <c r="C238">
        <f>VLOOKUP(A238,'Women Olympic'!$C$2:$M$344,11,FALSE)</f>
        <v>236</v>
      </c>
      <c r="D238" t="e">
        <f t="shared" si="4"/>
        <v>#N/A</v>
      </c>
    </row>
    <row r="239" spans="1:4" x14ac:dyDescent="0.35">
      <c r="A239" t="s">
        <v>871</v>
      </c>
      <c r="B239" t="e">
        <f>VLOOKUP(A239,'Women DL'!$C$2:$F$50,4,FALSE)</f>
        <v>#N/A</v>
      </c>
      <c r="C239">
        <f>VLOOKUP(A239,'Women Olympic'!$C$2:$M$344,11,FALSE)</f>
        <v>237</v>
      </c>
      <c r="D239" t="e">
        <f t="shared" si="4"/>
        <v>#N/A</v>
      </c>
    </row>
    <row r="240" spans="1:4" x14ac:dyDescent="0.35">
      <c r="A240" t="s">
        <v>870</v>
      </c>
      <c r="B240" t="e">
        <f>VLOOKUP(A240,'Women DL'!$C$2:$F$50,4,FALSE)</f>
        <v>#N/A</v>
      </c>
      <c r="C240">
        <f>VLOOKUP(A240,'Women Olympic'!$C$2:$M$344,11,FALSE)</f>
        <v>238</v>
      </c>
      <c r="D240" t="e">
        <f t="shared" si="4"/>
        <v>#N/A</v>
      </c>
    </row>
    <row r="241" spans="1:4" x14ac:dyDescent="0.35">
      <c r="A241" t="s">
        <v>869</v>
      </c>
      <c r="B241" t="e">
        <f>VLOOKUP(A241,'Women DL'!$C$2:$F$50,4,FALSE)</f>
        <v>#N/A</v>
      </c>
      <c r="C241">
        <f>VLOOKUP(A241,'Women Olympic'!$C$2:$M$344,11,FALSE)</f>
        <v>239</v>
      </c>
      <c r="D241" t="e">
        <f t="shared" si="4"/>
        <v>#N/A</v>
      </c>
    </row>
    <row r="242" spans="1:4" x14ac:dyDescent="0.35">
      <c r="A242" t="s">
        <v>868</v>
      </c>
      <c r="B242" t="e">
        <f>VLOOKUP(A242,'Women DL'!$C$2:$F$50,4,FALSE)</f>
        <v>#N/A</v>
      </c>
      <c r="C242">
        <f>VLOOKUP(A242,'Women Olympic'!$C$2:$M$344,11,FALSE)</f>
        <v>240</v>
      </c>
      <c r="D242" t="e">
        <f t="shared" si="4"/>
        <v>#N/A</v>
      </c>
    </row>
    <row r="243" spans="1:4" x14ac:dyDescent="0.35">
      <c r="A243" t="s">
        <v>867</v>
      </c>
      <c r="B243" t="e">
        <f>VLOOKUP(A243,'Women DL'!$C$2:$F$50,4,FALSE)</f>
        <v>#N/A</v>
      </c>
      <c r="C243">
        <f>VLOOKUP(A243,'Women Olympic'!$C$2:$M$344,11,FALSE)</f>
        <v>241</v>
      </c>
      <c r="D243" t="e">
        <f t="shared" si="4"/>
        <v>#N/A</v>
      </c>
    </row>
    <row r="244" spans="1:4" x14ac:dyDescent="0.35">
      <c r="A244" t="s">
        <v>866</v>
      </c>
      <c r="B244" t="e">
        <f>VLOOKUP(A244,'Women DL'!$C$2:$F$50,4,FALSE)</f>
        <v>#N/A</v>
      </c>
      <c r="C244">
        <f>VLOOKUP(A244,'Women Olympic'!$C$2:$M$344,11,FALSE)</f>
        <v>243</v>
      </c>
      <c r="D244" t="e">
        <f t="shared" si="4"/>
        <v>#N/A</v>
      </c>
    </row>
    <row r="245" spans="1:4" x14ac:dyDescent="0.35">
      <c r="A245" t="s">
        <v>865</v>
      </c>
      <c r="B245" t="e">
        <f>VLOOKUP(A245,'Women DL'!$C$2:$F$50,4,FALSE)</f>
        <v>#N/A</v>
      </c>
      <c r="C245">
        <f>VLOOKUP(A245,'Women Olympic'!$C$2:$M$344,11,FALSE)</f>
        <v>244</v>
      </c>
      <c r="D245" t="e">
        <f t="shared" si="4"/>
        <v>#N/A</v>
      </c>
    </row>
    <row r="246" spans="1:4" x14ac:dyDescent="0.35">
      <c r="A246" t="s">
        <v>864</v>
      </c>
      <c r="B246" t="e">
        <f>VLOOKUP(A246,'Women DL'!$C$2:$F$50,4,FALSE)</f>
        <v>#N/A</v>
      </c>
      <c r="C246">
        <f>VLOOKUP(A246,'Women Olympic'!$C$2:$M$344,11,FALSE)</f>
        <v>245</v>
      </c>
      <c r="D246" t="e">
        <f t="shared" si="4"/>
        <v>#N/A</v>
      </c>
    </row>
    <row r="247" spans="1:4" x14ac:dyDescent="0.35">
      <c r="A247" t="s">
        <v>863</v>
      </c>
      <c r="B247" t="e">
        <f>VLOOKUP(A247,'Women DL'!$C$2:$F$50,4,FALSE)</f>
        <v>#N/A</v>
      </c>
      <c r="C247">
        <f>VLOOKUP(A247,'Women Olympic'!$C$2:$M$344,11,FALSE)</f>
        <v>246</v>
      </c>
      <c r="D247" t="e">
        <f t="shared" si="4"/>
        <v>#N/A</v>
      </c>
    </row>
    <row r="248" spans="1:4" x14ac:dyDescent="0.35">
      <c r="A248" t="s">
        <v>862</v>
      </c>
      <c r="B248" t="e">
        <f>VLOOKUP(A248,'Women DL'!$C$2:$F$50,4,FALSE)</f>
        <v>#N/A</v>
      </c>
      <c r="C248">
        <f>VLOOKUP(A248,'Women Olympic'!$C$2:$M$344,11,FALSE)</f>
        <v>247</v>
      </c>
      <c r="D248" t="e">
        <f t="shared" si="4"/>
        <v>#N/A</v>
      </c>
    </row>
    <row r="249" spans="1:4" x14ac:dyDescent="0.35">
      <c r="A249" t="s">
        <v>861</v>
      </c>
      <c r="B249" t="e">
        <f>VLOOKUP(A249,'Women DL'!$C$2:$F$50,4,FALSE)</f>
        <v>#N/A</v>
      </c>
      <c r="C249">
        <f>VLOOKUP(A249,'Women Olympic'!$C$2:$M$344,11,FALSE)</f>
        <v>248</v>
      </c>
      <c r="D249" t="e">
        <f t="shared" si="4"/>
        <v>#N/A</v>
      </c>
    </row>
    <row r="250" spans="1:4" x14ac:dyDescent="0.35">
      <c r="A250" t="s">
        <v>860</v>
      </c>
      <c r="B250" t="e">
        <f>VLOOKUP(A250,'Women DL'!$C$2:$F$50,4,FALSE)</f>
        <v>#N/A</v>
      </c>
      <c r="C250">
        <f>VLOOKUP(A250,'Women Olympic'!$C$2:$M$344,11,FALSE)</f>
        <v>249</v>
      </c>
      <c r="D250" t="e">
        <f t="shared" si="4"/>
        <v>#N/A</v>
      </c>
    </row>
    <row r="251" spans="1:4" x14ac:dyDescent="0.35">
      <c r="A251" t="s">
        <v>859</v>
      </c>
      <c r="B251" t="e">
        <f>VLOOKUP(A251,'Women DL'!$C$2:$F$50,4,FALSE)</f>
        <v>#N/A</v>
      </c>
      <c r="C251">
        <f>VLOOKUP(A251,'Women Olympic'!$C$2:$M$344,11,FALSE)</f>
        <v>250</v>
      </c>
      <c r="D251" t="e">
        <f t="shared" si="4"/>
        <v>#N/A</v>
      </c>
    </row>
    <row r="252" spans="1:4" x14ac:dyDescent="0.35">
      <c r="A252" t="s">
        <v>858</v>
      </c>
      <c r="B252" t="e">
        <f>VLOOKUP(A252,'Women DL'!$C$2:$F$50,4,FALSE)</f>
        <v>#N/A</v>
      </c>
      <c r="C252">
        <f>VLOOKUP(A252,'Women Olympic'!$C$2:$M$344,11,FALSE)</f>
        <v>251</v>
      </c>
      <c r="D252" t="e">
        <f t="shared" si="4"/>
        <v>#N/A</v>
      </c>
    </row>
    <row r="253" spans="1:4" x14ac:dyDescent="0.35">
      <c r="A253" t="s">
        <v>757</v>
      </c>
      <c r="B253" t="e">
        <f>VLOOKUP(A253,'Women DL'!$C$2:$F$50,4,FALSE)</f>
        <v>#N/A</v>
      </c>
      <c r="C253">
        <f>VLOOKUP(A253,'Women Olympic'!$C$2:$M$344,11,FALSE)</f>
        <v>252</v>
      </c>
      <c r="D253" t="e">
        <f t="shared" si="4"/>
        <v>#N/A</v>
      </c>
    </row>
    <row r="254" spans="1:4" x14ac:dyDescent="0.35">
      <c r="A254" t="s">
        <v>857</v>
      </c>
      <c r="B254" t="e">
        <f>VLOOKUP(A254,'Women DL'!$C$2:$F$50,4,FALSE)</f>
        <v>#N/A</v>
      </c>
      <c r="C254">
        <f>VLOOKUP(A254,'Women Olympic'!$C$2:$M$344,11,FALSE)</f>
        <v>253</v>
      </c>
      <c r="D254" t="e">
        <f t="shared" si="4"/>
        <v>#N/A</v>
      </c>
    </row>
    <row r="255" spans="1:4" x14ac:dyDescent="0.35">
      <c r="A255" t="s">
        <v>855</v>
      </c>
      <c r="B255" t="e">
        <f>VLOOKUP(A255,'Women DL'!$C$2:$F$50,4,FALSE)</f>
        <v>#N/A</v>
      </c>
      <c r="C255">
        <f>VLOOKUP(A255,'Women Olympic'!$C$2:$M$344,11,FALSE)</f>
        <v>254</v>
      </c>
      <c r="D255" t="e">
        <f t="shared" si="4"/>
        <v>#N/A</v>
      </c>
    </row>
    <row r="256" spans="1:4" x14ac:dyDescent="0.35">
      <c r="A256" t="s">
        <v>854</v>
      </c>
      <c r="B256" t="e">
        <f>VLOOKUP(A256,'Women DL'!$C$2:$F$50,4,FALSE)</f>
        <v>#N/A</v>
      </c>
      <c r="C256">
        <f>VLOOKUP(A256,'Women Olympic'!$C$2:$M$344,11,FALSE)</f>
        <v>255</v>
      </c>
      <c r="D256" t="e">
        <f t="shared" si="4"/>
        <v>#N/A</v>
      </c>
    </row>
    <row r="257" spans="1:4" x14ac:dyDescent="0.35">
      <c r="A257" t="s">
        <v>852</v>
      </c>
      <c r="B257" t="e">
        <f>VLOOKUP(A257,'Women DL'!$C$2:$F$50,4,FALSE)</f>
        <v>#N/A</v>
      </c>
      <c r="C257">
        <f>VLOOKUP(A257,'Women Olympic'!$C$2:$M$344,11,FALSE)</f>
        <v>256</v>
      </c>
      <c r="D257" t="e">
        <f t="shared" si="4"/>
        <v>#N/A</v>
      </c>
    </row>
    <row r="258" spans="1:4" x14ac:dyDescent="0.35">
      <c r="A258" t="s">
        <v>851</v>
      </c>
      <c r="B258" t="e">
        <f>VLOOKUP(A258,'Women DL'!$C$2:$F$50,4,FALSE)</f>
        <v>#N/A</v>
      </c>
      <c r="C258">
        <f>VLOOKUP(A258,'Women Olympic'!$C$2:$M$344,11,FALSE)</f>
        <v>257</v>
      </c>
      <c r="D258" t="e">
        <f t="shared" ref="D258:D321" si="5">B258+C258</f>
        <v>#N/A</v>
      </c>
    </row>
    <row r="259" spans="1:4" x14ac:dyDescent="0.35">
      <c r="A259" t="s">
        <v>850</v>
      </c>
      <c r="B259" t="e">
        <f>VLOOKUP(A259,'Women DL'!$C$2:$F$50,4,FALSE)</f>
        <v>#N/A</v>
      </c>
      <c r="C259">
        <f>VLOOKUP(A259,'Women Olympic'!$C$2:$M$344,11,FALSE)</f>
        <v>258</v>
      </c>
      <c r="D259" t="e">
        <f t="shared" si="5"/>
        <v>#N/A</v>
      </c>
    </row>
    <row r="260" spans="1:4" x14ac:dyDescent="0.35">
      <c r="A260" t="s">
        <v>849</v>
      </c>
      <c r="B260" t="e">
        <f>VLOOKUP(A260,'Women DL'!$C$2:$F$50,4,FALSE)</f>
        <v>#N/A</v>
      </c>
      <c r="C260">
        <f>VLOOKUP(A260,'Women Olympic'!$C$2:$M$344,11,FALSE)</f>
        <v>259</v>
      </c>
      <c r="D260" t="e">
        <f t="shared" si="5"/>
        <v>#N/A</v>
      </c>
    </row>
    <row r="261" spans="1:4" x14ac:dyDescent="0.35">
      <c r="A261" t="s">
        <v>848</v>
      </c>
      <c r="B261" t="e">
        <f>VLOOKUP(A261,'Women DL'!$C$2:$F$50,4,FALSE)</f>
        <v>#N/A</v>
      </c>
      <c r="C261">
        <f>VLOOKUP(A261,'Women Olympic'!$C$2:$M$344,11,FALSE)</f>
        <v>260</v>
      </c>
      <c r="D261" t="e">
        <f t="shared" si="5"/>
        <v>#N/A</v>
      </c>
    </row>
    <row r="262" spans="1:4" x14ac:dyDescent="0.35">
      <c r="A262" t="s">
        <v>847</v>
      </c>
      <c r="B262" t="e">
        <f>VLOOKUP(A262,'Women DL'!$C$2:$F$50,4,FALSE)</f>
        <v>#N/A</v>
      </c>
      <c r="C262">
        <f>VLOOKUP(A262,'Women Olympic'!$C$2:$M$344,11,FALSE)</f>
        <v>261</v>
      </c>
      <c r="D262" t="e">
        <f t="shared" si="5"/>
        <v>#N/A</v>
      </c>
    </row>
    <row r="263" spans="1:4" x14ac:dyDescent="0.35">
      <c r="A263" t="s">
        <v>846</v>
      </c>
      <c r="B263" t="e">
        <f>VLOOKUP(A263,'Women DL'!$C$2:$F$50,4,FALSE)</f>
        <v>#N/A</v>
      </c>
      <c r="C263">
        <f>VLOOKUP(A263,'Women Olympic'!$C$2:$M$344,11,FALSE)</f>
        <v>262</v>
      </c>
      <c r="D263" t="e">
        <f t="shared" si="5"/>
        <v>#N/A</v>
      </c>
    </row>
    <row r="264" spans="1:4" x14ac:dyDescent="0.35">
      <c r="A264" t="s">
        <v>845</v>
      </c>
      <c r="B264" t="e">
        <f>VLOOKUP(A264,'Women DL'!$C$2:$F$50,4,FALSE)</f>
        <v>#N/A</v>
      </c>
      <c r="C264">
        <f>VLOOKUP(A264,'Women Olympic'!$C$2:$M$344,11,FALSE)</f>
        <v>263</v>
      </c>
      <c r="D264" t="e">
        <f t="shared" si="5"/>
        <v>#N/A</v>
      </c>
    </row>
    <row r="265" spans="1:4" x14ac:dyDescent="0.35">
      <c r="A265" t="s">
        <v>844</v>
      </c>
      <c r="B265" t="e">
        <f>VLOOKUP(A265,'Women DL'!$C$2:$F$50,4,FALSE)</f>
        <v>#N/A</v>
      </c>
      <c r="C265">
        <f>VLOOKUP(A265,'Women Olympic'!$C$2:$M$344,11,FALSE)</f>
        <v>264</v>
      </c>
      <c r="D265" t="e">
        <f t="shared" si="5"/>
        <v>#N/A</v>
      </c>
    </row>
    <row r="266" spans="1:4" x14ac:dyDescent="0.35">
      <c r="A266" t="s">
        <v>843</v>
      </c>
      <c r="B266" t="e">
        <f>VLOOKUP(A266,'Women DL'!$C$2:$F$50,4,FALSE)</f>
        <v>#N/A</v>
      </c>
      <c r="C266">
        <f>VLOOKUP(A266,'Women Olympic'!$C$2:$M$344,11,FALSE)</f>
        <v>265</v>
      </c>
      <c r="D266" t="e">
        <f t="shared" si="5"/>
        <v>#N/A</v>
      </c>
    </row>
    <row r="267" spans="1:4" x14ac:dyDescent="0.35">
      <c r="A267" t="s">
        <v>841</v>
      </c>
      <c r="B267" t="e">
        <f>VLOOKUP(A267,'Women DL'!$C$2:$F$50,4,FALSE)</f>
        <v>#N/A</v>
      </c>
      <c r="C267">
        <f>VLOOKUP(A267,'Women Olympic'!$C$2:$M$344,11,FALSE)</f>
        <v>266</v>
      </c>
      <c r="D267" t="e">
        <f t="shared" si="5"/>
        <v>#N/A</v>
      </c>
    </row>
    <row r="268" spans="1:4" x14ac:dyDescent="0.35">
      <c r="A268" t="s">
        <v>840</v>
      </c>
      <c r="B268" t="e">
        <f>VLOOKUP(A268,'Women DL'!$C$2:$F$50,4,FALSE)</f>
        <v>#N/A</v>
      </c>
      <c r="C268">
        <f>VLOOKUP(A268,'Women Olympic'!$C$2:$M$344,11,FALSE)</f>
        <v>267</v>
      </c>
      <c r="D268" t="e">
        <f t="shared" si="5"/>
        <v>#N/A</v>
      </c>
    </row>
    <row r="269" spans="1:4" x14ac:dyDescent="0.35">
      <c r="A269" t="s">
        <v>838</v>
      </c>
      <c r="B269" t="e">
        <f>VLOOKUP(A269,'Women DL'!$C$2:$F$50,4,FALSE)</f>
        <v>#N/A</v>
      </c>
      <c r="C269">
        <f>VLOOKUP(A269,'Women Olympic'!$C$2:$M$344,11,FALSE)</f>
        <v>268</v>
      </c>
      <c r="D269" t="e">
        <f t="shared" si="5"/>
        <v>#N/A</v>
      </c>
    </row>
    <row r="270" spans="1:4" x14ac:dyDescent="0.35">
      <c r="A270" t="s">
        <v>837</v>
      </c>
      <c r="B270" t="e">
        <f>VLOOKUP(A270,'Women DL'!$C$2:$F$50,4,FALSE)</f>
        <v>#N/A</v>
      </c>
      <c r="C270">
        <f>VLOOKUP(A270,'Women Olympic'!$C$2:$M$344,11,FALSE)</f>
        <v>269</v>
      </c>
      <c r="D270" t="e">
        <f t="shared" si="5"/>
        <v>#N/A</v>
      </c>
    </row>
    <row r="271" spans="1:4" x14ac:dyDescent="0.35">
      <c r="A271" t="s">
        <v>836</v>
      </c>
      <c r="B271" t="e">
        <f>VLOOKUP(A271,'Women DL'!$C$2:$F$50,4,FALSE)</f>
        <v>#N/A</v>
      </c>
      <c r="C271">
        <f>VLOOKUP(A271,'Women Olympic'!$C$2:$M$344,11,FALSE)</f>
        <v>270</v>
      </c>
      <c r="D271" t="e">
        <f t="shared" si="5"/>
        <v>#N/A</v>
      </c>
    </row>
    <row r="272" spans="1:4" x14ac:dyDescent="0.35">
      <c r="A272" t="s">
        <v>835</v>
      </c>
      <c r="B272" t="e">
        <f>VLOOKUP(A272,'Women DL'!$C$2:$F$50,4,FALSE)</f>
        <v>#N/A</v>
      </c>
      <c r="C272">
        <f>VLOOKUP(A272,'Women Olympic'!$C$2:$M$344,11,FALSE)</f>
        <v>271</v>
      </c>
      <c r="D272" t="e">
        <f t="shared" si="5"/>
        <v>#N/A</v>
      </c>
    </row>
    <row r="273" spans="1:4" x14ac:dyDescent="0.35">
      <c r="A273" t="s">
        <v>834</v>
      </c>
      <c r="B273" t="e">
        <f>VLOOKUP(A273,'Women DL'!$C$2:$F$50,4,FALSE)</f>
        <v>#N/A</v>
      </c>
      <c r="C273">
        <f>VLOOKUP(A273,'Women Olympic'!$C$2:$M$344,11,FALSE)</f>
        <v>272</v>
      </c>
      <c r="D273" t="e">
        <f t="shared" si="5"/>
        <v>#N/A</v>
      </c>
    </row>
    <row r="274" spans="1:4" x14ac:dyDescent="0.35">
      <c r="A274" t="s">
        <v>833</v>
      </c>
      <c r="B274" t="e">
        <f>VLOOKUP(A274,'Women DL'!$C$2:$F$50,4,FALSE)</f>
        <v>#N/A</v>
      </c>
      <c r="C274">
        <f>VLOOKUP(A274,'Women Olympic'!$C$2:$M$344,11,FALSE)</f>
        <v>273</v>
      </c>
      <c r="D274" t="e">
        <f t="shared" si="5"/>
        <v>#N/A</v>
      </c>
    </row>
    <row r="275" spans="1:4" x14ac:dyDescent="0.35">
      <c r="A275" t="s">
        <v>832</v>
      </c>
      <c r="B275" t="e">
        <f>VLOOKUP(A275,'Women DL'!$C$2:$F$50,4,FALSE)</f>
        <v>#N/A</v>
      </c>
      <c r="C275">
        <f>VLOOKUP(A275,'Women Olympic'!$C$2:$M$344,11,FALSE)</f>
        <v>274</v>
      </c>
      <c r="D275" t="e">
        <f t="shared" si="5"/>
        <v>#N/A</v>
      </c>
    </row>
    <row r="276" spans="1:4" x14ac:dyDescent="0.35">
      <c r="A276" t="s">
        <v>831</v>
      </c>
      <c r="B276" t="e">
        <f>VLOOKUP(A276,'Women DL'!$C$2:$F$50,4,FALSE)</f>
        <v>#N/A</v>
      </c>
      <c r="C276">
        <f>VLOOKUP(A276,'Women Olympic'!$C$2:$M$344,11,FALSE)</f>
        <v>275</v>
      </c>
      <c r="D276" t="e">
        <f t="shared" si="5"/>
        <v>#N/A</v>
      </c>
    </row>
    <row r="277" spans="1:4" x14ac:dyDescent="0.35">
      <c r="A277" t="s">
        <v>830</v>
      </c>
      <c r="B277" t="e">
        <f>VLOOKUP(A277,'Women DL'!$C$2:$F$50,4,FALSE)</f>
        <v>#N/A</v>
      </c>
      <c r="C277">
        <f>VLOOKUP(A277,'Women Olympic'!$C$2:$M$344,11,FALSE)</f>
        <v>276</v>
      </c>
      <c r="D277" t="e">
        <f t="shared" si="5"/>
        <v>#N/A</v>
      </c>
    </row>
    <row r="278" spans="1:4" x14ac:dyDescent="0.35">
      <c r="A278" t="s">
        <v>828</v>
      </c>
      <c r="B278" t="e">
        <f>VLOOKUP(A278,'Women DL'!$C$2:$F$50,4,FALSE)</f>
        <v>#N/A</v>
      </c>
      <c r="C278">
        <f>VLOOKUP(A278,'Women Olympic'!$C$2:$M$344,11,FALSE)</f>
        <v>277</v>
      </c>
      <c r="D278" t="e">
        <f t="shared" si="5"/>
        <v>#N/A</v>
      </c>
    </row>
    <row r="279" spans="1:4" x14ac:dyDescent="0.35">
      <c r="A279" t="s">
        <v>827</v>
      </c>
      <c r="B279" t="e">
        <f>VLOOKUP(A279,'Women DL'!$C$2:$F$50,4,FALSE)</f>
        <v>#N/A</v>
      </c>
      <c r="C279">
        <f>VLOOKUP(A279,'Women Olympic'!$C$2:$M$344,11,FALSE)</f>
        <v>278</v>
      </c>
      <c r="D279" t="e">
        <f t="shared" si="5"/>
        <v>#N/A</v>
      </c>
    </row>
    <row r="280" spans="1:4" x14ac:dyDescent="0.35">
      <c r="A280" t="s">
        <v>826</v>
      </c>
      <c r="B280" t="e">
        <f>VLOOKUP(A280,'Women DL'!$C$2:$F$50,4,FALSE)</f>
        <v>#N/A</v>
      </c>
      <c r="C280">
        <f>VLOOKUP(A280,'Women Olympic'!$C$2:$M$344,11,FALSE)</f>
        <v>279</v>
      </c>
      <c r="D280" t="e">
        <f t="shared" si="5"/>
        <v>#N/A</v>
      </c>
    </row>
    <row r="281" spans="1:4" x14ac:dyDescent="0.35">
      <c r="A281" t="s">
        <v>825</v>
      </c>
      <c r="B281" t="e">
        <f>VLOOKUP(A281,'Women DL'!$C$2:$F$50,4,FALSE)</f>
        <v>#N/A</v>
      </c>
      <c r="C281">
        <f>VLOOKUP(A281,'Women Olympic'!$C$2:$M$344,11,FALSE)</f>
        <v>280</v>
      </c>
      <c r="D281" t="e">
        <f t="shared" si="5"/>
        <v>#N/A</v>
      </c>
    </row>
    <row r="282" spans="1:4" x14ac:dyDescent="0.35">
      <c r="A282" t="s">
        <v>824</v>
      </c>
      <c r="B282" t="e">
        <f>VLOOKUP(A282,'Women DL'!$C$2:$F$50,4,FALSE)</f>
        <v>#N/A</v>
      </c>
      <c r="C282">
        <f>VLOOKUP(A282,'Women Olympic'!$C$2:$M$344,11,FALSE)</f>
        <v>281</v>
      </c>
      <c r="D282" t="e">
        <f t="shared" si="5"/>
        <v>#N/A</v>
      </c>
    </row>
    <row r="283" spans="1:4" x14ac:dyDescent="0.35">
      <c r="A283" t="s">
        <v>823</v>
      </c>
      <c r="B283" t="e">
        <f>VLOOKUP(A283,'Women DL'!$C$2:$F$50,4,FALSE)</f>
        <v>#N/A</v>
      </c>
      <c r="C283">
        <f>VLOOKUP(A283,'Women Olympic'!$C$2:$M$344,11,FALSE)</f>
        <v>282</v>
      </c>
      <c r="D283" t="e">
        <f t="shared" si="5"/>
        <v>#N/A</v>
      </c>
    </row>
    <row r="284" spans="1:4" x14ac:dyDescent="0.35">
      <c r="A284" t="s">
        <v>822</v>
      </c>
      <c r="B284" t="e">
        <f>VLOOKUP(A284,'Women DL'!$C$2:$F$50,4,FALSE)</f>
        <v>#N/A</v>
      </c>
      <c r="C284">
        <f>VLOOKUP(A284,'Women Olympic'!$C$2:$M$344,11,FALSE)</f>
        <v>283</v>
      </c>
      <c r="D284" t="e">
        <f t="shared" si="5"/>
        <v>#N/A</v>
      </c>
    </row>
    <row r="285" spans="1:4" x14ac:dyDescent="0.35">
      <c r="A285" t="s">
        <v>820</v>
      </c>
      <c r="B285" t="e">
        <f>VLOOKUP(A285,'Women DL'!$C$2:$F$50,4,FALSE)</f>
        <v>#N/A</v>
      </c>
      <c r="C285">
        <f>VLOOKUP(A285,'Women Olympic'!$C$2:$M$344,11,FALSE)</f>
        <v>284</v>
      </c>
      <c r="D285" t="e">
        <f t="shared" si="5"/>
        <v>#N/A</v>
      </c>
    </row>
    <row r="286" spans="1:4" x14ac:dyDescent="0.35">
      <c r="A286" t="s">
        <v>819</v>
      </c>
      <c r="B286" t="e">
        <f>VLOOKUP(A286,'Women DL'!$C$2:$F$50,4,FALSE)</f>
        <v>#N/A</v>
      </c>
      <c r="C286">
        <f>VLOOKUP(A286,'Women Olympic'!$C$2:$M$344,11,FALSE)</f>
        <v>285</v>
      </c>
      <c r="D286" t="e">
        <f t="shared" si="5"/>
        <v>#N/A</v>
      </c>
    </row>
    <row r="287" spans="1:4" x14ac:dyDescent="0.35">
      <c r="A287" t="s">
        <v>818</v>
      </c>
      <c r="B287" t="e">
        <f>VLOOKUP(A287,'Women DL'!$C$2:$F$50,4,FALSE)</f>
        <v>#N/A</v>
      </c>
      <c r="C287">
        <f>VLOOKUP(A287,'Women Olympic'!$C$2:$M$344,11,FALSE)</f>
        <v>286</v>
      </c>
      <c r="D287" t="e">
        <f t="shared" si="5"/>
        <v>#N/A</v>
      </c>
    </row>
    <row r="288" spans="1:4" x14ac:dyDescent="0.35">
      <c r="A288" t="s">
        <v>817</v>
      </c>
      <c r="B288" t="e">
        <f>VLOOKUP(A288,'Women DL'!$C$2:$F$50,4,FALSE)</f>
        <v>#N/A</v>
      </c>
      <c r="C288">
        <f>VLOOKUP(A288,'Women Olympic'!$C$2:$M$344,11,FALSE)</f>
        <v>287</v>
      </c>
      <c r="D288" t="e">
        <f t="shared" si="5"/>
        <v>#N/A</v>
      </c>
    </row>
    <row r="289" spans="1:4" x14ac:dyDescent="0.35">
      <c r="A289" t="s">
        <v>816</v>
      </c>
      <c r="B289" t="e">
        <f>VLOOKUP(A289,'Women DL'!$C$2:$F$50,4,FALSE)</f>
        <v>#N/A</v>
      </c>
      <c r="C289">
        <f>VLOOKUP(A289,'Women Olympic'!$C$2:$M$344,11,FALSE)</f>
        <v>288</v>
      </c>
      <c r="D289" t="e">
        <f t="shared" si="5"/>
        <v>#N/A</v>
      </c>
    </row>
    <row r="290" spans="1:4" x14ac:dyDescent="0.35">
      <c r="A290" t="s">
        <v>815</v>
      </c>
      <c r="B290" t="e">
        <f>VLOOKUP(A290,'Women DL'!$C$2:$F$50,4,FALSE)</f>
        <v>#N/A</v>
      </c>
      <c r="C290">
        <f>VLOOKUP(A290,'Women Olympic'!$C$2:$M$344,11,FALSE)</f>
        <v>289</v>
      </c>
      <c r="D290" t="e">
        <f t="shared" si="5"/>
        <v>#N/A</v>
      </c>
    </row>
    <row r="291" spans="1:4" x14ac:dyDescent="0.35">
      <c r="A291" t="s">
        <v>812</v>
      </c>
      <c r="B291" t="e">
        <f>VLOOKUP(A291,'Women DL'!$C$2:$F$50,4,FALSE)</f>
        <v>#N/A</v>
      </c>
      <c r="C291">
        <f>VLOOKUP(A291,'Women Olympic'!$C$2:$M$344,11,FALSE)</f>
        <v>290</v>
      </c>
      <c r="D291" t="e">
        <f t="shared" si="5"/>
        <v>#N/A</v>
      </c>
    </row>
    <row r="292" spans="1:4" x14ac:dyDescent="0.35">
      <c r="A292" t="s">
        <v>811</v>
      </c>
      <c r="B292" t="e">
        <f>VLOOKUP(A292,'Women DL'!$C$2:$F$50,4,FALSE)</f>
        <v>#N/A</v>
      </c>
      <c r="C292">
        <f>VLOOKUP(A292,'Women Olympic'!$C$2:$M$344,11,FALSE)</f>
        <v>291</v>
      </c>
      <c r="D292" t="e">
        <f t="shared" si="5"/>
        <v>#N/A</v>
      </c>
    </row>
    <row r="293" spans="1:4" x14ac:dyDescent="0.35">
      <c r="A293" t="s">
        <v>810</v>
      </c>
      <c r="B293" t="e">
        <f>VLOOKUP(A293,'Women DL'!$C$2:$F$50,4,FALSE)</f>
        <v>#N/A</v>
      </c>
      <c r="C293">
        <f>VLOOKUP(A293,'Women Olympic'!$C$2:$M$344,11,FALSE)</f>
        <v>292</v>
      </c>
      <c r="D293" t="e">
        <f t="shared" si="5"/>
        <v>#N/A</v>
      </c>
    </row>
    <row r="294" spans="1:4" x14ac:dyDescent="0.35">
      <c r="A294" t="s">
        <v>808</v>
      </c>
      <c r="B294" t="e">
        <f>VLOOKUP(A294,'Women DL'!$C$2:$F$50,4,FALSE)</f>
        <v>#N/A</v>
      </c>
      <c r="C294">
        <f>VLOOKUP(A294,'Women Olympic'!$C$2:$M$344,11,FALSE)</f>
        <v>293</v>
      </c>
      <c r="D294" t="e">
        <f t="shared" si="5"/>
        <v>#N/A</v>
      </c>
    </row>
    <row r="295" spans="1:4" x14ac:dyDescent="0.35">
      <c r="A295" t="s">
        <v>806</v>
      </c>
      <c r="B295" t="e">
        <f>VLOOKUP(A295,'Women DL'!$C$2:$F$50,4,FALSE)</f>
        <v>#N/A</v>
      </c>
      <c r="C295">
        <f>VLOOKUP(A295,'Women Olympic'!$C$2:$M$344,11,FALSE)</f>
        <v>294</v>
      </c>
      <c r="D295" t="e">
        <f t="shared" si="5"/>
        <v>#N/A</v>
      </c>
    </row>
    <row r="296" spans="1:4" x14ac:dyDescent="0.35">
      <c r="A296" t="s">
        <v>805</v>
      </c>
      <c r="B296" t="e">
        <f>VLOOKUP(A296,'Women DL'!$C$2:$F$50,4,FALSE)</f>
        <v>#N/A</v>
      </c>
      <c r="C296">
        <f>VLOOKUP(A296,'Women Olympic'!$C$2:$M$344,11,FALSE)</f>
        <v>295</v>
      </c>
      <c r="D296" t="e">
        <f t="shared" si="5"/>
        <v>#N/A</v>
      </c>
    </row>
    <row r="297" spans="1:4" x14ac:dyDescent="0.35">
      <c r="A297" t="s">
        <v>803</v>
      </c>
      <c r="B297" t="e">
        <f>VLOOKUP(A297,'Women DL'!$C$2:$F$50,4,FALSE)</f>
        <v>#N/A</v>
      </c>
      <c r="C297">
        <f>VLOOKUP(A297,'Women Olympic'!$C$2:$M$344,11,FALSE)</f>
        <v>296</v>
      </c>
      <c r="D297" t="e">
        <f t="shared" si="5"/>
        <v>#N/A</v>
      </c>
    </row>
    <row r="298" spans="1:4" x14ac:dyDescent="0.35">
      <c r="A298" t="s">
        <v>802</v>
      </c>
      <c r="B298" t="e">
        <f>VLOOKUP(A298,'Women DL'!$C$2:$F$50,4,FALSE)</f>
        <v>#N/A</v>
      </c>
      <c r="C298">
        <f>VLOOKUP(A298,'Women Olympic'!$C$2:$M$344,11,FALSE)</f>
        <v>297</v>
      </c>
      <c r="D298" t="e">
        <f t="shared" si="5"/>
        <v>#N/A</v>
      </c>
    </row>
    <row r="299" spans="1:4" x14ac:dyDescent="0.35">
      <c r="A299" t="s">
        <v>801</v>
      </c>
      <c r="B299" t="e">
        <f>VLOOKUP(A299,'Women DL'!$C$2:$F$50,4,FALSE)</f>
        <v>#N/A</v>
      </c>
      <c r="C299">
        <f>VLOOKUP(A299,'Women Olympic'!$C$2:$M$344,11,FALSE)</f>
        <v>298</v>
      </c>
      <c r="D299" t="e">
        <f t="shared" si="5"/>
        <v>#N/A</v>
      </c>
    </row>
    <row r="300" spans="1:4" x14ac:dyDescent="0.35">
      <c r="A300" t="s">
        <v>799</v>
      </c>
      <c r="B300" t="e">
        <f>VLOOKUP(A300,'Women DL'!$C$2:$F$50,4,FALSE)</f>
        <v>#N/A</v>
      </c>
      <c r="C300">
        <f>VLOOKUP(A300,'Women Olympic'!$C$2:$M$344,11,FALSE)</f>
        <v>299</v>
      </c>
      <c r="D300" t="e">
        <f t="shared" si="5"/>
        <v>#N/A</v>
      </c>
    </row>
    <row r="301" spans="1:4" x14ac:dyDescent="0.35">
      <c r="A301" t="s">
        <v>798</v>
      </c>
      <c r="B301" t="e">
        <f>VLOOKUP(A301,'Women DL'!$C$2:$F$50,4,FALSE)</f>
        <v>#N/A</v>
      </c>
      <c r="C301">
        <f>VLOOKUP(A301,'Women Olympic'!$C$2:$M$344,11,FALSE)</f>
        <v>300</v>
      </c>
      <c r="D301" t="e">
        <f t="shared" si="5"/>
        <v>#N/A</v>
      </c>
    </row>
    <row r="302" spans="1:4" x14ac:dyDescent="0.35">
      <c r="A302" t="s">
        <v>797</v>
      </c>
      <c r="B302" t="e">
        <f>VLOOKUP(A302,'Women DL'!$C$2:$F$50,4,FALSE)</f>
        <v>#N/A</v>
      </c>
      <c r="C302">
        <f>VLOOKUP(A302,'Women Olympic'!$C$2:$M$344,11,FALSE)</f>
        <v>301</v>
      </c>
      <c r="D302" t="e">
        <f t="shared" si="5"/>
        <v>#N/A</v>
      </c>
    </row>
    <row r="303" spans="1:4" x14ac:dyDescent="0.35">
      <c r="A303" t="s">
        <v>796</v>
      </c>
      <c r="B303" t="e">
        <f>VLOOKUP(A303,'Women DL'!$C$2:$F$50,4,FALSE)</f>
        <v>#N/A</v>
      </c>
      <c r="C303">
        <f>VLOOKUP(A303,'Women Olympic'!$C$2:$M$344,11,FALSE)</f>
        <v>302</v>
      </c>
      <c r="D303" t="e">
        <f t="shared" si="5"/>
        <v>#N/A</v>
      </c>
    </row>
    <row r="304" spans="1:4" x14ac:dyDescent="0.35">
      <c r="A304" t="s">
        <v>795</v>
      </c>
      <c r="B304" t="e">
        <f>VLOOKUP(A304,'Women DL'!$C$2:$F$50,4,FALSE)</f>
        <v>#N/A</v>
      </c>
      <c r="C304">
        <f>VLOOKUP(A304,'Women Olympic'!$C$2:$M$344,11,FALSE)</f>
        <v>303</v>
      </c>
      <c r="D304" t="e">
        <f t="shared" si="5"/>
        <v>#N/A</v>
      </c>
    </row>
    <row r="305" spans="1:4" x14ac:dyDescent="0.35">
      <c r="A305" t="s">
        <v>794</v>
      </c>
      <c r="B305" t="e">
        <f>VLOOKUP(A305,'Women DL'!$C$2:$F$50,4,FALSE)</f>
        <v>#N/A</v>
      </c>
      <c r="C305">
        <f>VLOOKUP(A305,'Women Olympic'!$C$2:$M$344,11,FALSE)</f>
        <v>304</v>
      </c>
      <c r="D305" t="e">
        <f t="shared" si="5"/>
        <v>#N/A</v>
      </c>
    </row>
    <row r="306" spans="1:4" x14ac:dyDescent="0.35">
      <c r="A306" t="s">
        <v>793</v>
      </c>
      <c r="B306" t="e">
        <f>VLOOKUP(A306,'Women DL'!$C$2:$F$50,4,FALSE)</f>
        <v>#N/A</v>
      </c>
      <c r="C306">
        <f>VLOOKUP(A306,'Women Olympic'!$C$2:$M$344,11,FALSE)</f>
        <v>305</v>
      </c>
      <c r="D306" t="e">
        <f t="shared" si="5"/>
        <v>#N/A</v>
      </c>
    </row>
    <row r="307" spans="1:4" x14ac:dyDescent="0.35">
      <c r="A307" t="s">
        <v>792</v>
      </c>
      <c r="B307" t="e">
        <f>VLOOKUP(A307,'Women DL'!$C$2:$F$50,4,FALSE)</f>
        <v>#N/A</v>
      </c>
      <c r="C307">
        <f>VLOOKUP(A307,'Women Olympic'!$C$2:$M$344,11,FALSE)</f>
        <v>306</v>
      </c>
      <c r="D307" t="e">
        <f t="shared" si="5"/>
        <v>#N/A</v>
      </c>
    </row>
    <row r="308" spans="1:4" x14ac:dyDescent="0.35">
      <c r="A308" t="s">
        <v>791</v>
      </c>
      <c r="B308" t="e">
        <f>VLOOKUP(A308,'Women DL'!$C$2:$F$50,4,FALSE)</f>
        <v>#N/A</v>
      </c>
      <c r="C308">
        <f>VLOOKUP(A308,'Women Olympic'!$C$2:$M$344,11,FALSE)</f>
        <v>307</v>
      </c>
      <c r="D308" t="e">
        <f t="shared" si="5"/>
        <v>#N/A</v>
      </c>
    </row>
    <row r="309" spans="1:4" x14ac:dyDescent="0.35">
      <c r="A309" t="s">
        <v>790</v>
      </c>
      <c r="B309" t="e">
        <f>VLOOKUP(A309,'Women DL'!$C$2:$F$50,4,FALSE)</f>
        <v>#N/A</v>
      </c>
      <c r="C309">
        <f>VLOOKUP(A309,'Women Olympic'!$C$2:$M$344,11,FALSE)</f>
        <v>308</v>
      </c>
      <c r="D309" t="e">
        <f t="shared" si="5"/>
        <v>#N/A</v>
      </c>
    </row>
    <row r="310" spans="1:4" x14ac:dyDescent="0.35">
      <c r="A310" t="s">
        <v>789</v>
      </c>
      <c r="B310" t="e">
        <f>VLOOKUP(A310,'Women DL'!$C$2:$F$50,4,FALSE)</f>
        <v>#N/A</v>
      </c>
      <c r="C310">
        <f>VLOOKUP(A310,'Women Olympic'!$C$2:$M$344,11,FALSE)</f>
        <v>309</v>
      </c>
      <c r="D310" t="e">
        <f t="shared" si="5"/>
        <v>#N/A</v>
      </c>
    </row>
    <row r="311" spans="1:4" x14ac:dyDescent="0.35">
      <c r="A311" t="s">
        <v>788</v>
      </c>
      <c r="B311" t="e">
        <f>VLOOKUP(A311,'Women DL'!$C$2:$F$50,4,FALSE)</f>
        <v>#N/A</v>
      </c>
      <c r="C311">
        <f>VLOOKUP(A311,'Women Olympic'!$C$2:$M$344,11,FALSE)</f>
        <v>310</v>
      </c>
      <c r="D311" t="e">
        <f t="shared" si="5"/>
        <v>#N/A</v>
      </c>
    </row>
    <row r="312" spans="1:4" x14ac:dyDescent="0.35">
      <c r="A312" t="s">
        <v>787</v>
      </c>
      <c r="B312" t="e">
        <f>VLOOKUP(A312,'Women DL'!$C$2:$F$50,4,FALSE)</f>
        <v>#N/A</v>
      </c>
      <c r="C312">
        <f>VLOOKUP(A312,'Women Olympic'!$C$2:$M$344,11,FALSE)</f>
        <v>311</v>
      </c>
      <c r="D312" t="e">
        <f t="shared" si="5"/>
        <v>#N/A</v>
      </c>
    </row>
    <row r="313" spans="1:4" x14ac:dyDescent="0.35">
      <c r="A313" t="s">
        <v>786</v>
      </c>
      <c r="B313" t="e">
        <f>VLOOKUP(A313,'Women DL'!$C$2:$F$50,4,FALSE)</f>
        <v>#N/A</v>
      </c>
      <c r="C313">
        <f>VLOOKUP(A313,'Women Olympic'!$C$2:$M$344,11,FALSE)</f>
        <v>312</v>
      </c>
      <c r="D313" t="e">
        <f t="shared" si="5"/>
        <v>#N/A</v>
      </c>
    </row>
    <row r="314" spans="1:4" x14ac:dyDescent="0.35">
      <c r="A314" t="s">
        <v>785</v>
      </c>
      <c r="B314" t="e">
        <f>VLOOKUP(A314,'Women DL'!$C$2:$F$50,4,FALSE)</f>
        <v>#N/A</v>
      </c>
      <c r="C314">
        <f>VLOOKUP(A314,'Women Olympic'!$C$2:$M$344,11,FALSE)</f>
        <v>313</v>
      </c>
      <c r="D314" t="e">
        <f t="shared" si="5"/>
        <v>#N/A</v>
      </c>
    </row>
    <row r="315" spans="1:4" x14ac:dyDescent="0.35">
      <c r="A315" t="s">
        <v>784</v>
      </c>
      <c r="B315" t="e">
        <f>VLOOKUP(A315,'Women DL'!$C$2:$F$50,4,FALSE)</f>
        <v>#N/A</v>
      </c>
      <c r="C315">
        <f>VLOOKUP(A315,'Women Olympic'!$C$2:$M$344,11,FALSE)</f>
        <v>314</v>
      </c>
      <c r="D315" t="e">
        <f t="shared" si="5"/>
        <v>#N/A</v>
      </c>
    </row>
    <row r="316" spans="1:4" x14ac:dyDescent="0.35">
      <c r="A316" t="s">
        <v>783</v>
      </c>
      <c r="B316" t="e">
        <f>VLOOKUP(A316,'Women DL'!$C$2:$F$50,4,FALSE)</f>
        <v>#N/A</v>
      </c>
      <c r="C316">
        <f>VLOOKUP(A316,'Women Olympic'!$C$2:$M$344,11,FALSE)</f>
        <v>315</v>
      </c>
      <c r="D316" t="e">
        <f t="shared" si="5"/>
        <v>#N/A</v>
      </c>
    </row>
    <row r="317" spans="1:4" x14ac:dyDescent="0.35">
      <c r="A317" t="s">
        <v>781</v>
      </c>
      <c r="B317" t="e">
        <f>VLOOKUP(A317,'Women DL'!$C$2:$F$50,4,FALSE)</f>
        <v>#N/A</v>
      </c>
      <c r="C317">
        <f>VLOOKUP(A317,'Women Olympic'!$C$2:$M$344,11,FALSE)</f>
        <v>316</v>
      </c>
      <c r="D317" t="e">
        <f t="shared" si="5"/>
        <v>#N/A</v>
      </c>
    </row>
    <row r="318" spans="1:4" x14ac:dyDescent="0.35">
      <c r="A318" t="s">
        <v>779</v>
      </c>
      <c r="B318" t="e">
        <f>VLOOKUP(A318,'Women DL'!$C$2:$F$50,4,FALSE)</f>
        <v>#N/A</v>
      </c>
      <c r="C318">
        <f>VLOOKUP(A318,'Women Olympic'!$C$2:$M$344,11,FALSE)</f>
        <v>317</v>
      </c>
      <c r="D318" t="e">
        <f t="shared" si="5"/>
        <v>#N/A</v>
      </c>
    </row>
    <row r="319" spans="1:4" x14ac:dyDescent="0.35">
      <c r="A319" t="s">
        <v>778</v>
      </c>
      <c r="B319" t="e">
        <f>VLOOKUP(A319,'Women DL'!$C$2:$F$50,4,FALSE)</f>
        <v>#N/A</v>
      </c>
      <c r="C319">
        <f>VLOOKUP(A319,'Women Olympic'!$C$2:$M$344,11,FALSE)</f>
        <v>318</v>
      </c>
      <c r="D319" t="e">
        <f t="shared" si="5"/>
        <v>#N/A</v>
      </c>
    </row>
    <row r="320" spans="1:4" x14ac:dyDescent="0.35">
      <c r="A320" t="s">
        <v>777</v>
      </c>
      <c r="B320" t="e">
        <f>VLOOKUP(A320,'Women DL'!$C$2:$F$50,4,FALSE)</f>
        <v>#N/A</v>
      </c>
      <c r="C320">
        <f>VLOOKUP(A320,'Women Olympic'!$C$2:$M$344,11,FALSE)</f>
        <v>319</v>
      </c>
      <c r="D320" t="e">
        <f t="shared" si="5"/>
        <v>#N/A</v>
      </c>
    </row>
    <row r="321" spans="1:4" x14ac:dyDescent="0.35">
      <c r="A321" t="s">
        <v>776</v>
      </c>
      <c r="B321" t="e">
        <f>VLOOKUP(A321,'Women DL'!$C$2:$F$50,4,FALSE)</f>
        <v>#N/A</v>
      </c>
      <c r="C321">
        <f>VLOOKUP(A321,'Women Olympic'!$C$2:$M$344,11,FALSE)</f>
        <v>320</v>
      </c>
      <c r="D321" t="e">
        <f t="shared" si="5"/>
        <v>#N/A</v>
      </c>
    </row>
    <row r="322" spans="1:4" x14ac:dyDescent="0.35">
      <c r="A322" t="s">
        <v>774</v>
      </c>
      <c r="B322" t="e">
        <f>VLOOKUP(A322,'Women DL'!$C$2:$F$50,4,FALSE)</f>
        <v>#N/A</v>
      </c>
      <c r="C322">
        <f>VLOOKUP(A322,'Women Olympic'!$C$2:$M$344,11,FALSE)</f>
        <v>321</v>
      </c>
      <c r="D322" t="e">
        <f t="shared" ref="D322:D352" si="6">B322+C322</f>
        <v>#N/A</v>
      </c>
    </row>
    <row r="323" spans="1:4" x14ac:dyDescent="0.35">
      <c r="A323" t="s">
        <v>773</v>
      </c>
      <c r="B323" t="e">
        <f>VLOOKUP(A323,'Women DL'!$C$2:$F$50,4,FALSE)</f>
        <v>#N/A</v>
      </c>
      <c r="C323">
        <f>VLOOKUP(A323,'Women Olympic'!$C$2:$M$344,11,FALSE)</f>
        <v>322</v>
      </c>
      <c r="D323" t="e">
        <f t="shared" si="6"/>
        <v>#N/A</v>
      </c>
    </row>
    <row r="324" spans="1:4" x14ac:dyDescent="0.35">
      <c r="A324" t="s">
        <v>772</v>
      </c>
      <c r="B324" t="e">
        <f>VLOOKUP(A324,'Women DL'!$C$2:$F$50,4,FALSE)</f>
        <v>#N/A</v>
      </c>
      <c r="C324">
        <f>VLOOKUP(A324,'Women Olympic'!$C$2:$M$344,11,FALSE)</f>
        <v>323</v>
      </c>
      <c r="D324" t="e">
        <f t="shared" si="6"/>
        <v>#N/A</v>
      </c>
    </row>
    <row r="325" spans="1:4" x14ac:dyDescent="0.35">
      <c r="A325" t="s">
        <v>771</v>
      </c>
      <c r="B325" t="e">
        <f>VLOOKUP(A325,'Women DL'!$C$2:$F$50,4,FALSE)</f>
        <v>#N/A</v>
      </c>
      <c r="C325">
        <f>VLOOKUP(A325,'Women Olympic'!$C$2:$M$344,11,FALSE)</f>
        <v>324</v>
      </c>
      <c r="D325" t="e">
        <f t="shared" si="6"/>
        <v>#N/A</v>
      </c>
    </row>
    <row r="326" spans="1:4" x14ac:dyDescent="0.35">
      <c r="A326" t="s">
        <v>769</v>
      </c>
      <c r="B326" t="e">
        <f>VLOOKUP(A326,'Women DL'!$C$2:$F$50,4,FALSE)</f>
        <v>#N/A</v>
      </c>
      <c r="C326">
        <f>VLOOKUP(A326,'Women Olympic'!$C$2:$M$344,11,FALSE)</f>
        <v>325</v>
      </c>
      <c r="D326" t="e">
        <f t="shared" si="6"/>
        <v>#N/A</v>
      </c>
    </row>
    <row r="327" spans="1:4" x14ac:dyDescent="0.35">
      <c r="A327" t="s">
        <v>767</v>
      </c>
      <c r="B327" t="e">
        <f>VLOOKUP(A327,'Women DL'!$C$2:$F$50,4,FALSE)</f>
        <v>#N/A</v>
      </c>
      <c r="C327">
        <f>VLOOKUP(A327,'Women Olympic'!$C$2:$M$344,11,FALSE)</f>
        <v>326</v>
      </c>
      <c r="D327" t="e">
        <f t="shared" si="6"/>
        <v>#N/A</v>
      </c>
    </row>
    <row r="328" spans="1:4" x14ac:dyDescent="0.35">
      <c r="A328" t="s">
        <v>766</v>
      </c>
      <c r="B328" t="e">
        <f>VLOOKUP(A328,'Women DL'!$C$2:$F$50,4,FALSE)</f>
        <v>#N/A</v>
      </c>
      <c r="C328">
        <f>VLOOKUP(A328,'Women Olympic'!$C$2:$M$344,11,FALSE)</f>
        <v>327</v>
      </c>
      <c r="D328" t="e">
        <f t="shared" si="6"/>
        <v>#N/A</v>
      </c>
    </row>
    <row r="329" spans="1:4" x14ac:dyDescent="0.35">
      <c r="A329" t="s">
        <v>765</v>
      </c>
      <c r="B329" t="e">
        <f>VLOOKUP(A329,'Women DL'!$C$2:$F$50,4,FALSE)</f>
        <v>#N/A</v>
      </c>
      <c r="C329">
        <f>VLOOKUP(A329,'Women Olympic'!$C$2:$M$344,11,FALSE)</f>
        <v>328</v>
      </c>
      <c r="D329" t="e">
        <f t="shared" si="6"/>
        <v>#N/A</v>
      </c>
    </row>
    <row r="330" spans="1:4" x14ac:dyDescent="0.35">
      <c r="A330" t="s">
        <v>764</v>
      </c>
      <c r="B330" t="e">
        <f>VLOOKUP(A330,'Women DL'!$C$2:$F$50,4,FALSE)</f>
        <v>#N/A</v>
      </c>
      <c r="C330">
        <f>VLOOKUP(A330,'Women Olympic'!$C$2:$M$344,11,FALSE)</f>
        <v>329</v>
      </c>
      <c r="D330" t="e">
        <f t="shared" si="6"/>
        <v>#N/A</v>
      </c>
    </row>
    <row r="331" spans="1:4" x14ac:dyDescent="0.35">
      <c r="A331" t="s">
        <v>761</v>
      </c>
      <c r="B331" t="e">
        <f>VLOOKUP(A331,'Women DL'!$C$2:$F$50,4,FALSE)</f>
        <v>#N/A</v>
      </c>
      <c r="C331">
        <f>VLOOKUP(A331,'Women Olympic'!$C$2:$M$344,11,FALSE)</f>
        <v>330</v>
      </c>
      <c r="D331" t="e">
        <f t="shared" si="6"/>
        <v>#N/A</v>
      </c>
    </row>
    <row r="332" spans="1:4" x14ac:dyDescent="0.35">
      <c r="A332" t="s">
        <v>759</v>
      </c>
      <c r="B332" t="e">
        <f>VLOOKUP(A332,'Women DL'!$C$2:$F$50,4,FALSE)</f>
        <v>#N/A</v>
      </c>
      <c r="C332">
        <f>VLOOKUP(A332,'Women Olympic'!$C$2:$M$344,11,FALSE)</f>
        <v>331</v>
      </c>
      <c r="D332" t="e">
        <f t="shared" si="6"/>
        <v>#N/A</v>
      </c>
    </row>
    <row r="333" spans="1:4" x14ac:dyDescent="0.35">
      <c r="A333" t="s">
        <v>755</v>
      </c>
      <c r="B333" t="e">
        <f>VLOOKUP(A333,'Women DL'!$C$2:$F$50,4,FALSE)</f>
        <v>#N/A</v>
      </c>
      <c r="C333">
        <f>VLOOKUP(A333,'Women Olympic'!$C$2:$M$344,11,FALSE)</f>
        <v>332</v>
      </c>
      <c r="D333" t="e">
        <f t="shared" si="6"/>
        <v>#N/A</v>
      </c>
    </row>
    <row r="334" spans="1:4" x14ac:dyDescent="0.35">
      <c r="A334" t="s">
        <v>741</v>
      </c>
      <c r="B334" t="e">
        <f>VLOOKUP(A334,'Women DL'!$C$2:$F$50,4,FALSE)</f>
        <v>#N/A</v>
      </c>
      <c r="C334">
        <f>VLOOKUP(A334,'Women Olympic'!$C$2:$M$344,11,FALSE)</f>
        <v>333</v>
      </c>
      <c r="D334" t="e">
        <f t="shared" si="6"/>
        <v>#N/A</v>
      </c>
    </row>
    <row r="335" spans="1:4" x14ac:dyDescent="0.35">
      <c r="A335" t="s">
        <v>739</v>
      </c>
      <c r="B335" t="e">
        <f>VLOOKUP(A335,'Women DL'!$C$2:$F$50,4,FALSE)</f>
        <v>#N/A</v>
      </c>
      <c r="C335">
        <f>VLOOKUP(A335,'Women Olympic'!$C$2:$M$344,11,FALSE)</f>
        <v>333</v>
      </c>
      <c r="D335" t="e">
        <f t="shared" si="6"/>
        <v>#N/A</v>
      </c>
    </row>
    <row r="336" spans="1:4" x14ac:dyDescent="0.35">
      <c r="A336" t="s">
        <v>750</v>
      </c>
      <c r="B336" t="e">
        <f>VLOOKUP(A336,'Women DL'!$C$2:$F$50,4,FALSE)</f>
        <v>#N/A</v>
      </c>
      <c r="C336">
        <f>VLOOKUP(A336,'Women Olympic'!$C$2:$M$344,11,FALSE)</f>
        <v>333</v>
      </c>
      <c r="D336" t="e">
        <f t="shared" si="6"/>
        <v>#N/A</v>
      </c>
    </row>
    <row r="337" spans="1:4" x14ac:dyDescent="0.35">
      <c r="A337" t="s">
        <v>745</v>
      </c>
      <c r="B337" t="e">
        <f>VLOOKUP(A337,'Women DL'!$C$2:$F$50,4,FALSE)</f>
        <v>#N/A</v>
      </c>
      <c r="C337">
        <f>VLOOKUP(A337,'Women Olympic'!$C$2:$M$344,11,FALSE)</f>
        <v>333</v>
      </c>
      <c r="D337" t="e">
        <f t="shared" si="6"/>
        <v>#N/A</v>
      </c>
    </row>
    <row r="338" spans="1:4" x14ac:dyDescent="0.35">
      <c r="A338" t="s">
        <v>737</v>
      </c>
      <c r="B338" t="e">
        <f>VLOOKUP(A338,'Women DL'!$C$2:$F$50,4,FALSE)</f>
        <v>#N/A</v>
      </c>
      <c r="C338">
        <f>VLOOKUP(A338,'Women Olympic'!$C$2:$M$344,11,FALSE)</f>
        <v>333</v>
      </c>
      <c r="D338" t="e">
        <f t="shared" si="6"/>
        <v>#N/A</v>
      </c>
    </row>
    <row r="339" spans="1:4" x14ac:dyDescent="0.35">
      <c r="A339" t="s">
        <v>742</v>
      </c>
      <c r="B339" t="e">
        <f>VLOOKUP(A339,'Women DL'!$C$2:$F$50,4,FALSE)</f>
        <v>#N/A</v>
      </c>
      <c r="C339">
        <f>VLOOKUP(A339,'Women Olympic'!$C$2:$M$344,11,FALSE)</f>
        <v>333</v>
      </c>
      <c r="D339" t="e">
        <f t="shared" si="6"/>
        <v>#N/A</v>
      </c>
    </row>
    <row r="340" spans="1:4" x14ac:dyDescent="0.35">
      <c r="A340" t="s">
        <v>738</v>
      </c>
      <c r="B340" t="e">
        <f>VLOOKUP(A340,'Women DL'!$C$2:$F$50,4,FALSE)</f>
        <v>#N/A</v>
      </c>
      <c r="C340">
        <f>VLOOKUP(A340,'Women Olympic'!$C$2:$M$344,11,FALSE)</f>
        <v>333</v>
      </c>
      <c r="D340" t="e">
        <f t="shared" si="6"/>
        <v>#N/A</v>
      </c>
    </row>
    <row r="341" spans="1:4" x14ac:dyDescent="0.35">
      <c r="A341" t="s">
        <v>746</v>
      </c>
      <c r="B341" t="e">
        <f>VLOOKUP(A341,'Women DL'!$C$2:$F$50,4,FALSE)</f>
        <v>#N/A</v>
      </c>
      <c r="C341">
        <f>VLOOKUP(A341,'Women Olympic'!$C$2:$M$344,11,FALSE)</f>
        <v>333</v>
      </c>
      <c r="D341" t="e">
        <f t="shared" si="6"/>
        <v>#N/A</v>
      </c>
    </row>
    <row r="342" spans="1:4" x14ac:dyDescent="0.35">
      <c r="A342" t="s">
        <v>747</v>
      </c>
      <c r="B342" t="e">
        <f>VLOOKUP(A342,'Women DL'!$C$2:$F$50,4,FALSE)</f>
        <v>#N/A</v>
      </c>
      <c r="C342">
        <f>VLOOKUP(A342,'Women Olympic'!$C$2:$M$344,11,FALSE)</f>
        <v>333</v>
      </c>
      <c r="D342" t="e">
        <f t="shared" si="6"/>
        <v>#N/A</v>
      </c>
    </row>
    <row r="343" spans="1:4" x14ac:dyDescent="0.35">
      <c r="A343" t="s">
        <v>744</v>
      </c>
      <c r="B343" t="e">
        <f>VLOOKUP(A343,'Women DL'!$C$2:$F$50,4,FALSE)</f>
        <v>#N/A</v>
      </c>
      <c r="C343">
        <f>VLOOKUP(A343,'Women Olympic'!$C$2:$M$344,11,FALSE)</f>
        <v>333</v>
      </c>
      <c r="D343" t="e">
        <f t="shared" si="6"/>
        <v>#N/A</v>
      </c>
    </row>
    <row r="344" spans="1:4" x14ac:dyDescent="0.35">
      <c r="A344" t="s">
        <v>734</v>
      </c>
      <c r="B344" t="e">
        <f>VLOOKUP(A344,'Women DL'!$C$2:$F$50,4,FALSE)</f>
        <v>#N/A</v>
      </c>
      <c r="C344">
        <f>VLOOKUP(A344,'Women Olympic'!$C$2:$M$344,11,FALSE)</f>
        <v>333</v>
      </c>
      <c r="D344" t="e">
        <f t="shared" si="6"/>
        <v>#N/A</v>
      </c>
    </row>
    <row r="345" spans="1:4" x14ac:dyDescent="0.35">
      <c r="A345" t="s">
        <v>221</v>
      </c>
      <c r="B345">
        <f>VLOOKUP(A345,'Women DL'!$C$2:$F$50,4,FALSE)</f>
        <v>1</v>
      </c>
      <c r="C345" t="e">
        <f>VLOOKUP(A345,'Women Olympic'!$C$2:$M$344,11,FALSE)</f>
        <v>#N/A</v>
      </c>
      <c r="D345" t="e">
        <f t="shared" si="6"/>
        <v>#N/A</v>
      </c>
    </row>
    <row r="346" spans="1:4" x14ac:dyDescent="0.35">
      <c r="A346" t="s">
        <v>210</v>
      </c>
      <c r="B346">
        <f>VLOOKUP(A346,'Women DL'!$C$2:$F$50,4,FALSE)</f>
        <v>16</v>
      </c>
      <c r="C346" t="e">
        <f>VLOOKUP(A346,'Women Olympic'!$C$2:$M$344,11,FALSE)</f>
        <v>#N/A</v>
      </c>
      <c r="D346" t="e">
        <f t="shared" si="6"/>
        <v>#N/A</v>
      </c>
    </row>
    <row r="347" spans="1:4" x14ac:dyDescent="0.35">
      <c r="A347" t="s">
        <v>206</v>
      </c>
      <c r="B347">
        <f>VLOOKUP(A347,'Women DL'!$C$2:$F$50,4,FALSE)</f>
        <v>22</v>
      </c>
      <c r="C347" t="e">
        <f>VLOOKUP(A347,'Women Olympic'!$C$2:$M$344,11,FALSE)</f>
        <v>#N/A</v>
      </c>
      <c r="D347" t="e">
        <f t="shared" si="6"/>
        <v>#N/A</v>
      </c>
    </row>
    <row r="348" spans="1:4" x14ac:dyDescent="0.35">
      <c r="A348" t="s">
        <v>177</v>
      </c>
      <c r="B348">
        <f>VLOOKUP(A348,'Women DL'!$C$2:$F$50,4,FALSE)</f>
        <v>64</v>
      </c>
      <c r="C348" t="e">
        <f>VLOOKUP(A348,'Women Olympic'!$C$2:$M$344,11,FALSE)</f>
        <v>#N/A</v>
      </c>
      <c r="D348" t="e">
        <f t="shared" si="6"/>
        <v>#N/A</v>
      </c>
    </row>
    <row r="349" spans="1:4" x14ac:dyDescent="0.35">
      <c r="A349" t="s">
        <v>173</v>
      </c>
      <c r="B349">
        <f>VLOOKUP(A349,'Women DL'!$C$2:$F$50,4,FALSE)</f>
        <v>70</v>
      </c>
      <c r="C349" t="e">
        <f>VLOOKUP(A349,'Women Olympic'!$C$2:$M$344,11,FALSE)</f>
        <v>#N/A</v>
      </c>
      <c r="D349" t="e">
        <f t="shared" si="6"/>
        <v>#N/A</v>
      </c>
    </row>
    <row r="350" spans="1:4" x14ac:dyDescent="0.35">
      <c r="A350" t="s">
        <v>155</v>
      </c>
      <c r="B350">
        <f>VLOOKUP(A350,'Women DL'!$C$2:$F$50,4,FALSE)</f>
        <v>97</v>
      </c>
      <c r="C350" t="e">
        <f>VLOOKUP(A350,'Women Olympic'!$C$2:$M$344,11,FALSE)</f>
        <v>#N/A</v>
      </c>
      <c r="D350" t="e">
        <f t="shared" si="6"/>
        <v>#N/A</v>
      </c>
    </row>
    <row r="351" spans="1:4" x14ac:dyDescent="0.35">
      <c r="A351" t="s">
        <v>146</v>
      </c>
      <c r="B351">
        <f>VLOOKUP(A351,'Women DL'!$C$2:$F$50,4,FALSE)</f>
        <v>104</v>
      </c>
      <c r="C351" t="e">
        <f>VLOOKUP(A351,'Women Olympic'!$C$2:$M$344,11,FALSE)</f>
        <v>#N/A</v>
      </c>
      <c r="D351" t="e">
        <f t="shared" si="6"/>
        <v>#N/A</v>
      </c>
    </row>
    <row r="352" spans="1:4" x14ac:dyDescent="0.35">
      <c r="A352" t="s">
        <v>136</v>
      </c>
      <c r="B352">
        <f>VLOOKUP(A352,'Women DL'!$C$2:$F$50,4,FALSE)</f>
        <v>104</v>
      </c>
      <c r="C352" t="e">
        <f>VLOOKUP(A352,'Women Olympic'!$C$2:$M$344,11,FALSE)</f>
        <v>#N/A</v>
      </c>
      <c r="D352" t="e">
        <f t="shared" si="6"/>
        <v>#N/A</v>
      </c>
    </row>
  </sheetData>
  <sortState ref="A2:E352">
    <sortCondition ref="D2:D3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2"/>
  <sheetViews>
    <sheetView tabSelected="1" topLeftCell="A40" workbookViewId="0">
      <selection activeCell="L19" sqref="L19"/>
    </sheetView>
  </sheetViews>
  <sheetFormatPr defaultColWidth="10.90625" defaultRowHeight="14.5" x14ac:dyDescent="0.35"/>
  <cols>
    <col min="1" max="1" width="53.36328125" customWidth="1"/>
    <col min="6" max="8" width="15.453125" customWidth="1"/>
    <col min="9" max="9" width="15.6328125" customWidth="1"/>
    <col min="11" max="11" width="11" customWidth="1"/>
  </cols>
  <sheetData>
    <row r="1" spans="1:10" x14ac:dyDescent="0.35">
      <c r="A1" s="5" t="s">
        <v>1085</v>
      </c>
      <c r="B1" s="7" t="s">
        <v>1086</v>
      </c>
      <c r="C1" s="7" t="s">
        <v>1087</v>
      </c>
      <c r="D1" s="7" t="s">
        <v>1084</v>
      </c>
      <c r="E1" s="7" t="s">
        <v>1075</v>
      </c>
      <c r="F1" t="s">
        <v>1076</v>
      </c>
      <c r="G1" t="s">
        <v>1077</v>
      </c>
      <c r="H1" t="s">
        <v>1078</v>
      </c>
      <c r="I1" t="s">
        <v>1079</v>
      </c>
      <c r="J1" t="s">
        <v>1108</v>
      </c>
    </row>
    <row r="2" spans="1:10" x14ac:dyDescent="0.35">
      <c r="A2" t="s">
        <v>10</v>
      </c>
      <c r="B2">
        <f>_xlfn.IFNA(VLOOKUP(A2,'Men DL'!$F$1:$G$47,2,FALSE),137)</f>
        <v>4</v>
      </c>
      <c r="C2">
        <f t="shared" ref="C2:C33" si="0">SUM(F2:I2)</f>
        <v>20</v>
      </c>
      <c r="D2">
        <f t="shared" ref="D2:D33" si="1">B2+C2</f>
        <v>24</v>
      </c>
      <c r="E2">
        <f t="shared" ref="E2:E33" si="2">RANK(D2,$D$2:$D$100,1)</f>
        <v>1</v>
      </c>
      <c r="F2">
        <f>_xlfn.IFNA(VLOOKUP($A2&amp;COLUMNS($F$1:F1),'Men Olympic'!$L$2:$M$550,2,FALSE),501)</f>
        <v>2</v>
      </c>
      <c r="G2">
        <f>_xlfn.IFNA(VLOOKUP($A2&amp;COLUMNS($F$1:G1),'Men Olympic'!$L$2:$M$550,2,FALSE),501)</f>
        <v>3</v>
      </c>
      <c r="H2">
        <f>_xlfn.IFNA(VLOOKUP($A2&amp;COLUMNS($F$1:H1),'Men Olympic'!$L$2:$M$550,2,FALSE),501)</f>
        <v>7</v>
      </c>
      <c r="I2">
        <f>_xlfn.IFNA(VLOOKUP($A2&amp;COLUMNS($F$1:I1),'Men Olympic'!$L$2:$M$550,2,FALSE),501)</f>
        <v>8</v>
      </c>
      <c r="J2" s="4">
        <f>COUNTIF('Men Olympic'!$K$2:$K$550,'Men Club Final'!A2)</f>
        <v>16</v>
      </c>
    </row>
    <row r="3" spans="1:10" x14ac:dyDescent="0.35">
      <c r="A3" s="4" t="s">
        <v>7</v>
      </c>
      <c r="B3">
        <f>_xlfn.IFNA(VLOOKUP(A3,'Men DL'!$F$1:$G$47,2,FALSE),137)</f>
        <v>1</v>
      </c>
      <c r="C3" s="4">
        <f t="shared" si="0"/>
        <v>75</v>
      </c>
      <c r="D3" s="4">
        <f t="shared" si="1"/>
        <v>76</v>
      </c>
      <c r="E3">
        <f t="shared" si="2"/>
        <v>2</v>
      </c>
      <c r="F3">
        <f>_xlfn.IFNA(VLOOKUP($A3&amp;COLUMNS($F$1:F2),'Men Olympic'!$L$2:$M$550,2,FALSE),501)</f>
        <v>1</v>
      </c>
      <c r="G3">
        <f>_xlfn.IFNA(VLOOKUP($A3&amp;COLUMNS($F$1:G2),'Men Olympic'!$L$2:$M$550,2,FALSE),501)</f>
        <v>11</v>
      </c>
      <c r="H3">
        <f>_xlfn.IFNA(VLOOKUP($A3&amp;COLUMNS($F$1:H2),'Men Olympic'!$L$2:$M$550,2,FALSE),501)</f>
        <v>21</v>
      </c>
      <c r="I3">
        <f>_xlfn.IFNA(VLOOKUP($A3&amp;COLUMNS($F$1:I2),'Men Olympic'!$L$2:$M$550,2,FALSE),501)</f>
        <v>42</v>
      </c>
      <c r="J3" s="4">
        <f>COUNTIF('Men Olympic'!$K$2:$K$550,'Men Club Final'!A3)</f>
        <v>15</v>
      </c>
    </row>
    <row r="4" spans="1:10" x14ac:dyDescent="0.35">
      <c r="A4" s="4" t="s">
        <v>25</v>
      </c>
      <c r="B4">
        <f>_xlfn.IFNA(VLOOKUP(A4,'Men DL'!$F$1:$G$47,2,FALSE),137)</f>
        <v>22</v>
      </c>
      <c r="C4" s="4">
        <f t="shared" si="0"/>
        <v>70</v>
      </c>
      <c r="D4" s="4">
        <f t="shared" si="1"/>
        <v>92</v>
      </c>
      <c r="E4">
        <f t="shared" si="2"/>
        <v>3</v>
      </c>
      <c r="F4">
        <f>_xlfn.IFNA(VLOOKUP($A4&amp;COLUMNS($F$1:F3),'Men Olympic'!$L$2:$M$550,2,FALSE),501)</f>
        <v>4</v>
      </c>
      <c r="G4">
        <f>_xlfn.IFNA(VLOOKUP($A4&amp;COLUMNS($F$1:G3),'Men Olympic'!$L$2:$M$550,2,FALSE),501)</f>
        <v>13</v>
      </c>
      <c r="H4">
        <f>_xlfn.IFNA(VLOOKUP($A4&amp;COLUMNS($F$1:H3),'Men Olympic'!$L$2:$M$550,2,FALSE),501)</f>
        <v>24</v>
      </c>
      <c r="I4">
        <f>_xlfn.IFNA(VLOOKUP($A4&amp;COLUMNS($F$1:I3),'Men Olympic'!$L$2:$M$550,2,FALSE),501)</f>
        <v>29</v>
      </c>
      <c r="J4" s="4">
        <f>COUNTIF('Men Olympic'!$K$2:$K$550,'Men Club Final'!A4)</f>
        <v>27</v>
      </c>
    </row>
    <row r="5" spans="1:10" x14ac:dyDescent="0.35">
      <c r="A5" s="4" t="s">
        <v>20</v>
      </c>
      <c r="B5">
        <f>_xlfn.IFNA(VLOOKUP(A5,'Men DL'!$F$1:$G$47,2,FALSE),137)</f>
        <v>16</v>
      </c>
      <c r="C5" s="4">
        <f t="shared" si="0"/>
        <v>135</v>
      </c>
      <c r="D5" s="4">
        <f t="shared" si="1"/>
        <v>151</v>
      </c>
      <c r="E5">
        <f t="shared" si="2"/>
        <v>4</v>
      </c>
      <c r="F5">
        <f>_xlfn.IFNA(VLOOKUP($A5&amp;COLUMNS($F$1:F4),'Men Olympic'!$L$2:$M$550,2,FALSE),501)</f>
        <v>5</v>
      </c>
      <c r="G5">
        <f>_xlfn.IFNA(VLOOKUP($A5&amp;COLUMNS($F$1:G4),'Men Olympic'!$L$2:$M$550,2,FALSE),501)</f>
        <v>23</v>
      </c>
      <c r="H5">
        <f>_xlfn.IFNA(VLOOKUP($A5&amp;COLUMNS($F$1:H4),'Men Olympic'!$L$2:$M$550,2,FALSE),501)</f>
        <v>32</v>
      </c>
      <c r="I5">
        <f>_xlfn.IFNA(VLOOKUP($A5&amp;COLUMNS($F$1:I4),'Men Olympic'!$L$2:$M$550,2,FALSE),501)</f>
        <v>75</v>
      </c>
      <c r="J5" s="4">
        <f>COUNTIF('Men Olympic'!$K$2:$K$550,'Men Club Final'!A5)</f>
        <v>11</v>
      </c>
    </row>
    <row r="6" spans="1:10" x14ac:dyDescent="0.35">
      <c r="A6" s="4" t="s">
        <v>15</v>
      </c>
      <c r="B6">
        <f>_xlfn.IFNA(VLOOKUP(A6,'Men DL'!$F$1:$G$47,2,FALSE),137)</f>
        <v>10</v>
      </c>
      <c r="C6" s="4">
        <f t="shared" si="0"/>
        <v>144</v>
      </c>
      <c r="D6" s="4">
        <f t="shared" si="1"/>
        <v>154</v>
      </c>
      <c r="E6">
        <f t="shared" si="2"/>
        <v>5</v>
      </c>
      <c r="F6">
        <f>_xlfn.IFNA(VLOOKUP($A6&amp;COLUMNS($F$1:F5),'Men Olympic'!$L$2:$M$550,2,FALSE),501)</f>
        <v>14</v>
      </c>
      <c r="G6">
        <f>_xlfn.IFNA(VLOOKUP($A6&amp;COLUMNS($F$1:G5),'Men Olympic'!$L$2:$M$550,2,FALSE),501)</f>
        <v>19</v>
      </c>
      <c r="H6">
        <f>_xlfn.IFNA(VLOOKUP($A6&amp;COLUMNS($F$1:H5),'Men Olympic'!$L$2:$M$550,2,FALSE),501)</f>
        <v>38</v>
      </c>
      <c r="I6">
        <f>_xlfn.IFNA(VLOOKUP($A6&amp;COLUMNS($F$1:I5),'Men Olympic'!$L$2:$M$550,2,FALSE),501)</f>
        <v>73</v>
      </c>
      <c r="J6" s="4">
        <f>COUNTIF('Men Olympic'!$K$2:$K$550,'Men Club Final'!A6)</f>
        <v>10</v>
      </c>
    </row>
    <row r="7" spans="1:10" x14ac:dyDescent="0.35">
      <c r="A7" s="4" t="s">
        <v>51</v>
      </c>
      <c r="B7">
        <f>_xlfn.IFNA(VLOOKUP(A7,'Men DL'!$F$1:$G$47,2,FALSE),137)</f>
        <v>49</v>
      </c>
      <c r="C7" s="4">
        <f t="shared" si="0"/>
        <v>195</v>
      </c>
      <c r="D7" s="4">
        <f t="shared" si="1"/>
        <v>244</v>
      </c>
      <c r="E7">
        <f t="shared" si="2"/>
        <v>6</v>
      </c>
      <c r="F7">
        <f>_xlfn.IFNA(VLOOKUP($A7&amp;COLUMNS($F$1:F6),'Men Olympic'!$L$2:$M$550,2,FALSE),501)</f>
        <v>27</v>
      </c>
      <c r="G7">
        <f>_xlfn.IFNA(VLOOKUP($A7&amp;COLUMNS($F$1:G6),'Men Olympic'!$L$2:$M$550,2,FALSE),501)</f>
        <v>37</v>
      </c>
      <c r="H7">
        <f>_xlfn.IFNA(VLOOKUP($A7&amp;COLUMNS($F$1:H6),'Men Olympic'!$L$2:$M$550,2,FALSE),501)</f>
        <v>41</v>
      </c>
      <c r="I7">
        <f>_xlfn.IFNA(VLOOKUP($A7&amp;COLUMNS($F$1:I6),'Men Olympic'!$L$2:$M$550,2,FALSE),501)</f>
        <v>90</v>
      </c>
      <c r="J7" s="4">
        <f>COUNTIF('Men Olympic'!$K$2:$K$550,'Men Club Final'!A7)</f>
        <v>8</v>
      </c>
    </row>
    <row r="8" spans="1:10" x14ac:dyDescent="0.35">
      <c r="A8" t="s">
        <v>70</v>
      </c>
      <c r="B8">
        <f>_xlfn.IFNA(VLOOKUP(A8,'Men DL'!$F$1:$G$47,2,FALSE),137)</f>
        <v>70</v>
      </c>
      <c r="C8">
        <f t="shared" si="0"/>
        <v>176</v>
      </c>
      <c r="D8">
        <f t="shared" si="1"/>
        <v>246</v>
      </c>
      <c r="E8">
        <f t="shared" si="2"/>
        <v>7</v>
      </c>
      <c r="F8">
        <f>_xlfn.IFNA(VLOOKUP($A8&amp;COLUMNS($F$1:F7),'Men Olympic'!$L$2:$M$550,2,FALSE),501)</f>
        <v>12</v>
      </c>
      <c r="G8">
        <f>_xlfn.IFNA(VLOOKUP($A8&amp;COLUMNS($F$1:G7),'Men Olympic'!$L$2:$M$550,2,FALSE),501)</f>
        <v>25</v>
      </c>
      <c r="H8">
        <f>_xlfn.IFNA(VLOOKUP($A8&amp;COLUMNS($F$1:H7),'Men Olympic'!$L$2:$M$550,2,FALSE),501)</f>
        <v>69</v>
      </c>
      <c r="I8">
        <f>_xlfn.IFNA(VLOOKUP($A8&amp;COLUMNS($F$1:I7),'Men Olympic'!$L$2:$M$550,2,FALSE),501)</f>
        <v>70</v>
      </c>
      <c r="J8" s="4">
        <f>COUNTIF('Men Olympic'!$K$2:$K$550,'Men Club Final'!A21)</f>
        <v>7</v>
      </c>
    </row>
    <row r="9" spans="1:10" x14ac:dyDescent="0.35">
      <c r="A9" s="4" t="s">
        <v>54</v>
      </c>
      <c r="B9">
        <f>_xlfn.IFNA(VLOOKUP(A9,'Men DL'!$F$1:$G$47,2,FALSE),137)</f>
        <v>52</v>
      </c>
      <c r="C9" s="4">
        <f t="shared" si="0"/>
        <v>196</v>
      </c>
      <c r="D9" s="4">
        <f t="shared" si="1"/>
        <v>248</v>
      </c>
      <c r="E9">
        <f t="shared" si="2"/>
        <v>8</v>
      </c>
      <c r="F9">
        <f>_xlfn.IFNA(VLOOKUP($A9&amp;COLUMNS($F$1:F8),'Men Olympic'!$L$2:$M$550,2,FALSE),501)</f>
        <v>45</v>
      </c>
      <c r="G9">
        <f>_xlfn.IFNA(VLOOKUP($A9&amp;COLUMNS($F$1:G8),'Men Olympic'!$L$2:$M$550,2,FALSE),501)</f>
        <v>46</v>
      </c>
      <c r="H9">
        <f>_xlfn.IFNA(VLOOKUP($A9&amp;COLUMNS($F$1:H8),'Men Olympic'!$L$2:$M$550,2,FALSE),501)</f>
        <v>49</v>
      </c>
      <c r="I9">
        <f>_xlfn.IFNA(VLOOKUP($A9&amp;COLUMNS($F$1:I8),'Men Olympic'!$L$2:$M$550,2,FALSE),501)</f>
        <v>56</v>
      </c>
      <c r="J9" s="4">
        <f>COUNTIF('Men Olympic'!$K$2:$K$550,'Men Club Final'!A8)</f>
        <v>4</v>
      </c>
    </row>
    <row r="10" spans="1:10" x14ac:dyDescent="0.35">
      <c r="A10" s="4" t="s">
        <v>28</v>
      </c>
      <c r="B10">
        <f>_xlfn.IFNA(VLOOKUP(A10,'Men DL'!$F$1:$G$47,2,FALSE),137)</f>
        <v>25</v>
      </c>
      <c r="C10" s="4">
        <f t="shared" si="0"/>
        <v>236</v>
      </c>
      <c r="D10" s="4">
        <f t="shared" si="1"/>
        <v>261</v>
      </c>
      <c r="E10">
        <f t="shared" si="2"/>
        <v>9</v>
      </c>
      <c r="F10">
        <f>_xlfn.IFNA(VLOOKUP($A10&amp;COLUMNS($F$1:F9),'Men Olympic'!$L$2:$M$550,2,FALSE),501)</f>
        <v>36</v>
      </c>
      <c r="G10">
        <f>_xlfn.IFNA(VLOOKUP($A10&amp;COLUMNS($F$1:G9),'Men Olympic'!$L$2:$M$550,2,FALSE),501)</f>
        <v>48</v>
      </c>
      <c r="H10">
        <f>_xlfn.IFNA(VLOOKUP($A10&amp;COLUMNS($F$1:H9),'Men Olympic'!$L$2:$M$550,2,FALSE),501)</f>
        <v>71</v>
      </c>
      <c r="I10">
        <f>_xlfn.IFNA(VLOOKUP($A10&amp;COLUMNS($F$1:I9),'Men Olympic'!$L$2:$M$550,2,FALSE),501)</f>
        <v>81</v>
      </c>
      <c r="J10" s="4">
        <f>COUNTIF('Men Olympic'!$K$2:$K$550,'Men Club Final'!A9)</f>
        <v>10</v>
      </c>
    </row>
    <row r="11" spans="1:10" x14ac:dyDescent="0.35">
      <c r="A11" s="4" t="s">
        <v>45</v>
      </c>
      <c r="B11">
        <f>_xlfn.IFNA(VLOOKUP(A11,'Men DL'!$F$1:$G$47,2,FALSE),137)</f>
        <v>43</v>
      </c>
      <c r="C11" s="4">
        <f t="shared" si="0"/>
        <v>331</v>
      </c>
      <c r="D11" s="4">
        <f t="shared" si="1"/>
        <v>374</v>
      </c>
      <c r="E11">
        <f t="shared" si="2"/>
        <v>10</v>
      </c>
      <c r="F11">
        <f>_xlfn.IFNA(VLOOKUP($A11&amp;COLUMNS($F$1:F10),'Men Olympic'!$L$2:$M$550,2,FALSE),501)</f>
        <v>43</v>
      </c>
      <c r="G11">
        <f>_xlfn.IFNA(VLOOKUP($A11&amp;COLUMNS($F$1:G10),'Men Olympic'!$L$2:$M$550,2,FALSE),501)</f>
        <v>59</v>
      </c>
      <c r="H11">
        <f>_xlfn.IFNA(VLOOKUP($A11&amp;COLUMNS($F$1:H10),'Men Olympic'!$L$2:$M$550,2,FALSE),501)</f>
        <v>92</v>
      </c>
      <c r="I11">
        <f>_xlfn.IFNA(VLOOKUP($A11&amp;COLUMNS($F$1:I10),'Men Olympic'!$L$2:$M$550,2,FALSE),501)</f>
        <v>137</v>
      </c>
      <c r="J11" s="4">
        <f>COUNTIF('Men Olympic'!$K$2:$K$550,'Men Club Final'!A10)</f>
        <v>8</v>
      </c>
    </row>
    <row r="12" spans="1:10" x14ac:dyDescent="0.35">
      <c r="A12" s="4" t="s">
        <v>89</v>
      </c>
      <c r="B12">
        <f>_xlfn.IFNA(VLOOKUP(A12,'Men DL'!$F$1:$G$47,2,FALSE),137)</f>
        <v>91</v>
      </c>
      <c r="C12" s="4">
        <f t="shared" si="0"/>
        <v>311</v>
      </c>
      <c r="D12" s="4">
        <f t="shared" si="1"/>
        <v>402</v>
      </c>
      <c r="E12">
        <f t="shared" si="2"/>
        <v>11</v>
      </c>
      <c r="F12">
        <f>_xlfn.IFNA(VLOOKUP($A12&amp;COLUMNS($F$1:F11),'Men Olympic'!$L$2:$M$550,2,FALSE),501)</f>
        <v>57</v>
      </c>
      <c r="G12">
        <f>_xlfn.IFNA(VLOOKUP($A12&amp;COLUMNS($F$1:G11),'Men Olympic'!$L$2:$M$550,2,FALSE),501)</f>
        <v>72</v>
      </c>
      <c r="H12">
        <f>_xlfn.IFNA(VLOOKUP($A12&amp;COLUMNS($F$1:H11),'Men Olympic'!$L$2:$M$550,2,FALSE),501)</f>
        <v>89</v>
      </c>
      <c r="I12">
        <f>_xlfn.IFNA(VLOOKUP($A12&amp;COLUMNS($F$1:I11),'Men Olympic'!$L$2:$M$550,2,FALSE),501)</f>
        <v>93</v>
      </c>
      <c r="J12" s="4">
        <f>COUNTIF('Men Olympic'!$K$2:$K$550,'Men Club Final'!A11)</f>
        <v>10</v>
      </c>
    </row>
    <row r="13" spans="1:10" x14ac:dyDescent="0.35">
      <c r="A13" s="4" t="s">
        <v>57</v>
      </c>
      <c r="B13">
        <f>_xlfn.IFNA(VLOOKUP(A13,'Men DL'!$F$1:$G$47,2,FALSE),137)</f>
        <v>55</v>
      </c>
      <c r="C13" s="4">
        <f t="shared" si="0"/>
        <v>355</v>
      </c>
      <c r="D13" s="4">
        <f t="shared" si="1"/>
        <v>410</v>
      </c>
      <c r="E13">
        <f t="shared" si="2"/>
        <v>12</v>
      </c>
      <c r="F13">
        <f>_xlfn.IFNA(VLOOKUP($A13&amp;COLUMNS($F$1:F12),'Men Olympic'!$L$2:$M$550,2,FALSE),501)</f>
        <v>39</v>
      </c>
      <c r="G13">
        <f>_xlfn.IFNA(VLOOKUP($A13&amp;COLUMNS($F$1:G12),'Men Olympic'!$L$2:$M$550,2,FALSE),501)</f>
        <v>85</v>
      </c>
      <c r="H13">
        <f>_xlfn.IFNA(VLOOKUP($A13&amp;COLUMNS($F$1:H12),'Men Olympic'!$L$2:$M$550,2,FALSE),501)</f>
        <v>104</v>
      </c>
      <c r="I13">
        <f>_xlfn.IFNA(VLOOKUP($A13&amp;COLUMNS($F$1:I12),'Men Olympic'!$L$2:$M$550,2,FALSE),501)</f>
        <v>127</v>
      </c>
      <c r="J13" s="4">
        <f>COUNTIF('Men Olympic'!$K$2:$K$550,'Men Club Final'!A12)</f>
        <v>9</v>
      </c>
    </row>
    <row r="14" spans="1:10" x14ac:dyDescent="0.35">
      <c r="A14" s="4" t="s">
        <v>103</v>
      </c>
      <c r="B14">
        <f>_xlfn.IFNA(VLOOKUP(A14,'Men DL'!$F$1:$G$47,2,FALSE),137)</f>
        <v>109</v>
      </c>
      <c r="C14" s="4">
        <f t="shared" si="0"/>
        <v>384</v>
      </c>
      <c r="D14" s="4">
        <f t="shared" si="1"/>
        <v>493</v>
      </c>
      <c r="E14">
        <f t="shared" si="2"/>
        <v>13</v>
      </c>
      <c r="F14">
        <f>_xlfn.IFNA(VLOOKUP($A14&amp;COLUMNS($F$1:F13),'Men Olympic'!$L$2:$M$550,2,FALSE),501)</f>
        <v>76</v>
      </c>
      <c r="G14">
        <f>_xlfn.IFNA(VLOOKUP($A14&amp;COLUMNS($F$1:G13),'Men Olympic'!$L$2:$M$550,2,FALSE),501)</f>
        <v>96</v>
      </c>
      <c r="H14">
        <f>_xlfn.IFNA(VLOOKUP($A14&amp;COLUMNS($F$1:H13),'Men Olympic'!$L$2:$M$550,2,FALSE),501)</f>
        <v>100</v>
      </c>
      <c r="I14">
        <f>_xlfn.IFNA(VLOOKUP($A14&amp;COLUMNS($F$1:I13),'Men Olympic'!$L$2:$M$550,2,FALSE),501)</f>
        <v>112</v>
      </c>
      <c r="J14" s="4">
        <f>COUNTIF('Men Olympic'!$K$2:$K$550,'Men Club Final'!A13)</f>
        <v>9</v>
      </c>
    </row>
    <row r="15" spans="1:10" x14ac:dyDescent="0.35">
      <c r="A15" s="4" t="s">
        <v>48</v>
      </c>
      <c r="B15">
        <f>_xlfn.IFNA(VLOOKUP(A15,'Men DL'!$F$1:$G$47,2,FALSE),137)</f>
        <v>46</v>
      </c>
      <c r="C15" s="4">
        <f t="shared" si="0"/>
        <v>464</v>
      </c>
      <c r="D15" s="4">
        <f t="shared" si="1"/>
        <v>510</v>
      </c>
      <c r="E15">
        <f t="shared" si="2"/>
        <v>14</v>
      </c>
      <c r="F15">
        <f>_xlfn.IFNA(VLOOKUP($A15&amp;COLUMNS($F$1:F14),'Men Olympic'!$L$2:$M$550,2,FALSE),501)</f>
        <v>28</v>
      </c>
      <c r="G15">
        <f>_xlfn.IFNA(VLOOKUP($A15&amp;COLUMNS($F$1:G14),'Men Olympic'!$L$2:$M$550,2,FALSE),501)</f>
        <v>86</v>
      </c>
      <c r="H15">
        <f>_xlfn.IFNA(VLOOKUP($A15&amp;COLUMNS($F$1:H14),'Men Olympic'!$L$2:$M$550,2,FALSE),501)</f>
        <v>117</v>
      </c>
      <c r="I15">
        <f>_xlfn.IFNA(VLOOKUP($A15&amp;COLUMNS($F$1:I14),'Men Olympic'!$L$2:$M$550,2,FALSE),501)</f>
        <v>233</v>
      </c>
      <c r="J15" s="4">
        <f>COUNTIF('Men Olympic'!$K$2:$K$550,'Men Club Final'!A14)</f>
        <v>10</v>
      </c>
    </row>
    <row r="16" spans="1:10" x14ac:dyDescent="0.35">
      <c r="A16" s="4" t="s">
        <v>78</v>
      </c>
      <c r="B16">
        <f>_xlfn.IFNA(VLOOKUP(A16,'Men DL'!$F$1:$G$47,2,FALSE),137)</f>
        <v>79</v>
      </c>
      <c r="C16" s="4">
        <f t="shared" si="0"/>
        <v>437</v>
      </c>
      <c r="D16" s="4">
        <f t="shared" si="1"/>
        <v>516</v>
      </c>
      <c r="E16">
        <f t="shared" si="2"/>
        <v>15</v>
      </c>
      <c r="F16">
        <f>_xlfn.IFNA(VLOOKUP($A16&amp;COLUMNS($F$1:F15),'Men Olympic'!$L$2:$M$550,2,FALSE),501)</f>
        <v>51</v>
      </c>
      <c r="G16">
        <f>_xlfn.IFNA(VLOOKUP($A16&amp;COLUMNS($F$1:G15),'Men Olympic'!$L$2:$M$550,2,FALSE),501)</f>
        <v>74</v>
      </c>
      <c r="H16">
        <f>_xlfn.IFNA(VLOOKUP($A16&amp;COLUMNS($F$1:H15),'Men Olympic'!$L$2:$M$550,2,FALSE),501)</f>
        <v>130</v>
      </c>
      <c r="I16">
        <f>_xlfn.IFNA(VLOOKUP($A16&amp;COLUMNS($F$1:I15),'Men Olympic'!$L$2:$M$550,2,FALSE),501)</f>
        <v>182</v>
      </c>
      <c r="J16" s="4">
        <f>COUNTIF('Men Olympic'!$K$2:$K$550,'Men Club Final'!A15)</f>
        <v>4</v>
      </c>
    </row>
    <row r="17" spans="1:10" x14ac:dyDescent="0.35">
      <c r="A17" s="4" t="s">
        <v>33</v>
      </c>
      <c r="B17">
        <f>_xlfn.IFNA(VLOOKUP(A17,'Men DL'!$F$1:$G$47,2,FALSE),137)</f>
        <v>31</v>
      </c>
      <c r="C17" s="4">
        <f t="shared" si="0"/>
        <v>518</v>
      </c>
      <c r="D17" s="4">
        <f t="shared" si="1"/>
        <v>549</v>
      </c>
      <c r="E17">
        <f t="shared" si="2"/>
        <v>16</v>
      </c>
      <c r="F17">
        <f>_xlfn.IFNA(VLOOKUP($A17&amp;COLUMNS($F$1:F16),'Men Olympic'!$L$2:$M$550,2,FALSE),501)</f>
        <v>16</v>
      </c>
      <c r="G17">
        <f>_xlfn.IFNA(VLOOKUP($A17&amp;COLUMNS($F$1:G16),'Men Olympic'!$L$2:$M$550,2,FALSE),501)</f>
        <v>26</v>
      </c>
      <c r="H17">
        <f>_xlfn.IFNA(VLOOKUP($A17&amp;COLUMNS($F$1:H16),'Men Olympic'!$L$2:$M$550,2,FALSE),501)</f>
        <v>225</v>
      </c>
      <c r="I17">
        <f>_xlfn.IFNA(VLOOKUP($A17&amp;COLUMNS($F$1:I16),'Men Olympic'!$L$2:$M$550,2,FALSE),501)</f>
        <v>251</v>
      </c>
      <c r="J17" s="4">
        <f>COUNTIF('Men Olympic'!$K$2:$K$550,'Men Club Final'!A16)</f>
        <v>23</v>
      </c>
    </row>
    <row r="18" spans="1:10" x14ac:dyDescent="0.35">
      <c r="A18" s="4" t="s">
        <v>100</v>
      </c>
      <c r="B18">
        <f>_xlfn.IFNA(VLOOKUP(A18,'Men DL'!$F$1:$G$47,2,FALSE),137)</f>
        <v>106</v>
      </c>
      <c r="C18" s="4">
        <f t="shared" si="0"/>
        <v>446</v>
      </c>
      <c r="D18" s="4">
        <f t="shared" si="1"/>
        <v>552</v>
      </c>
      <c r="E18">
        <f t="shared" si="2"/>
        <v>17</v>
      </c>
      <c r="F18">
        <f>_xlfn.IFNA(VLOOKUP($A18&amp;COLUMNS($F$1:F17),'Men Olympic'!$L$2:$M$550,2,FALSE),501)</f>
        <v>97</v>
      </c>
      <c r="G18">
        <f>_xlfn.IFNA(VLOOKUP($A18&amp;COLUMNS($F$1:G17),'Men Olympic'!$L$2:$M$550,2,FALSE),501)</f>
        <v>109</v>
      </c>
      <c r="H18">
        <f>_xlfn.IFNA(VLOOKUP($A18&amp;COLUMNS($F$1:H17),'Men Olympic'!$L$2:$M$550,2,FALSE),501)</f>
        <v>118</v>
      </c>
      <c r="I18">
        <f>_xlfn.IFNA(VLOOKUP($A18&amp;COLUMNS($F$1:I17),'Men Olympic'!$L$2:$M$550,2,FALSE),501)</f>
        <v>122</v>
      </c>
      <c r="J18" s="4">
        <f>COUNTIF('Men Olympic'!$K$2:$K$550,'Men Club Final'!A17)</f>
        <v>11</v>
      </c>
    </row>
    <row r="19" spans="1:10" x14ac:dyDescent="0.35">
      <c r="A19" t="s">
        <v>36</v>
      </c>
      <c r="B19">
        <f>_xlfn.IFNA(VLOOKUP(A19,'Men DL'!$F$1:$G$47,2,FALSE),137)</f>
        <v>34</v>
      </c>
      <c r="C19">
        <f t="shared" si="0"/>
        <v>573</v>
      </c>
      <c r="D19">
        <f t="shared" si="1"/>
        <v>607</v>
      </c>
      <c r="E19">
        <f t="shared" si="2"/>
        <v>18</v>
      </c>
      <c r="F19">
        <f>_xlfn.IFNA(VLOOKUP($A19&amp;COLUMNS($F$1:F18),'Men Olympic'!$L$2:$M$550,2,FALSE),501)</f>
        <v>9</v>
      </c>
      <c r="G19">
        <f>_xlfn.IFNA(VLOOKUP($A19&amp;COLUMNS($F$1:G18),'Men Olympic'!$L$2:$M$550,2,FALSE),501)</f>
        <v>44</v>
      </c>
      <c r="H19">
        <f>_xlfn.IFNA(VLOOKUP($A19&amp;COLUMNS($F$1:H18),'Men Olympic'!$L$2:$M$550,2,FALSE),501)</f>
        <v>207</v>
      </c>
      <c r="I19">
        <f>_xlfn.IFNA(VLOOKUP($A19&amp;COLUMNS($F$1:I18),'Men Olympic'!$L$2:$M$550,2,FALSE),501)</f>
        <v>313</v>
      </c>
      <c r="J19" s="4">
        <f>COUNTIF('Men Olympic'!$K$2:$K$550,'Men Club Final'!A18)</f>
        <v>10</v>
      </c>
    </row>
    <row r="20" spans="1:10" x14ac:dyDescent="0.35">
      <c r="A20" s="4" t="s">
        <v>60</v>
      </c>
      <c r="B20">
        <f>_xlfn.IFNA(VLOOKUP(A20,'Men DL'!$F$1:$G$47,2,FALSE),137)</f>
        <v>58</v>
      </c>
      <c r="C20" s="4">
        <f t="shared" si="0"/>
        <v>570</v>
      </c>
      <c r="D20" s="4">
        <f t="shared" si="1"/>
        <v>628</v>
      </c>
      <c r="E20">
        <f t="shared" si="2"/>
        <v>19</v>
      </c>
      <c r="F20">
        <f>_xlfn.IFNA(VLOOKUP($A20&amp;COLUMNS($F$1:F19),'Men Olympic'!$L$2:$M$550,2,FALSE),501)</f>
        <v>63</v>
      </c>
      <c r="G20">
        <f>_xlfn.IFNA(VLOOKUP($A20&amp;COLUMNS($F$1:G19),'Men Olympic'!$L$2:$M$550,2,FALSE),501)</f>
        <v>152</v>
      </c>
      <c r="H20">
        <f>_xlfn.IFNA(VLOOKUP($A20&amp;COLUMNS($F$1:H19),'Men Olympic'!$L$2:$M$550,2,FALSE),501)</f>
        <v>166</v>
      </c>
      <c r="I20">
        <f>_xlfn.IFNA(VLOOKUP($A20&amp;COLUMNS($F$1:I19),'Men Olympic'!$L$2:$M$550,2,FALSE),501)</f>
        <v>189</v>
      </c>
      <c r="J20" s="4">
        <f>COUNTIF('Men Olympic'!$K$2:$K$550,'Men Club Final'!A19)</f>
        <v>6</v>
      </c>
    </row>
    <row r="21" spans="1:10" x14ac:dyDescent="0.35">
      <c r="A21" s="4" t="s">
        <v>109</v>
      </c>
      <c r="B21">
        <f>_xlfn.IFNA(VLOOKUP(A21,'Men DL'!$F$1:$G$47,2,FALSE),137)</f>
        <v>115</v>
      </c>
      <c r="C21" s="4">
        <f t="shared" si="0"/>
        <v>557</v>
      </c>
      <c r="D21" s="4">
        <f t="shared" si="1"/>
        <v>672</v>
      </c>
      <c r="E21">
        <f t="shared" si="2"/>
        <v>20</v>
      </c>
      <c r="F21">
        <f>_xlfn.IFNA(VLOOKUP($A21&amp;COLUMNS($F$1:F20),'Men Olympic'!$L$2:$M$550,2,FALSE),501)</f>
        <v>52</v>
      </c>
      <c r="G21">
        <f>_xlfn.IFNA(VLOOKUP($A21&amp;COLUMNS($F$1:G20),'Men Olympic'!$L$2:$M$550,2,FALSE),501)</f>
        <v>99</v>
      </c>
      <c r="H21">
        <f>_xlfn.IFNA(VLOOKUP($A21&amp;COLUMNS($F$1:H20),'Men Olympic'!$L$2:$M$550,2,FALSE),501)</f>
        <v>175</v>
      </c>
      <c r="I21">
        <f>_xlfn.IFNA(VLOOKUP($A21&amp;COLUMNS($F$1:I20),'Men Olympic'!$L$2:$M$550,2,FALSE),501)</f>
        <v>231</v>
      </c>
      <c r="J21" s="4">
        <f>COUNTIF('Men Olympic'!$K$2:$K$550,'Men Club Final'!A20)</f>
        <v>9</v>
      </c>
    </row>
    <row r="22" spans="1:10" x14ac:dyDescent="0.35">
      <c r="A22" s="4" t="s">
        <v>75</v>
      </c>
      <c r="B22">
        <f>_xlfn.IFNA(VLOOKUP(A22,'Men DL'!$F$1:$G$47,2,FALSE),137)</f>
        <v>76</v>
      </c>
      <c r="C22" s="4">
        <f t="shared" si="0"/>
        <v>613</v>
      </c>
      <c r="D22" s="4">
        <f t="shared" si="1"/>
        <v>689</v>
      </c>
      <c r="E22">
        <f t="shared" si="2"/>
        <v>21</v>
      </c>
      <c r="F22">
        <f>_xlfn.IFNA(VLOOKUP($A22&amp;COLUMNS($F$1:F21),'Men Olympic'!$L$2:$M$550,2,FALSE),501)</f>
        <v>134</v>
      </c>
      <c r="G22">
        <f>_xlfn.IFNA(VLOOKUP($A22&amp;COLUMNS($F$1:G21),'Men Olympic'!$L$2:$M$550,2,FALSE),501)</f>
        <v>140</v>
      </c>
      <c r="H22">
        <f>_xlfn.IFNA(VLOOKUP($A22&amp;COLUMNS($F$1:H21),'Men Olympic'!$L$2:$M$550,2,FALSE),501)</f>
        <v>169</v>
      </c>
      <c r="I22">
        <f>_xlfn.IFNA(VLOOKUP($A22&amp;COLUMNS($F$1:I21),'Men Olympic'!$L$2:$M$550,2,FALSE),501)</f>
        <v>170</v>
      </c>
      <c r="J22" s="4">
        <f>COUNTIF('Men Olympic'!$K$2:$K$550,'Men Club Final'!A22)</f>
        <v>13</v>
      </c>
    </row>
    <row r="23" spans="1:10" x14ac:dyDescent="0.35">
      <c r="A23" s="4" t="s">
        <v>147</v>
      </c>
      <c r="B23">
        <f>_xlfn.IFNA(VLOOKUP(A23,'Men DL'!$F$1:$G$47,2,FALSE),137)</f>
        <v>137</v>
      </c>
      <c r="C23" s="4">
        <f t="shared" si="0"/>
        <v>557</v>
      </c>
      <c r="D23" s="4">
        <f t="shared" si="1"/>
        <v>694</v>
      </c>
      <c r="E23">
        <f t="shared" si="2"/>
        <v>22</v>
      </c>
      <c r="F23">
        <f>_xlfn.IFNA(VLOOKUP($A23&amp;COLUMNS($F$1:F22),'Men Olympic'!$L$2:$M$550,2,FALSE),501)</f>
        <v>78</v>
      </c>
      <c r="G23">
        <f>_xlfn.IFNA(VLOOKUP($A23&amp;COLUMNS($F$1:G22),'Men Olympic'!$L$2:$M$550,2,FALSE),501)</f>
        <v>83</v>
      </c>
      <c r="H23">
        <f>_xlfn.IFNA(VLOOKUP($A23&amp;COLUMNS($F$1:H22),'Men Olympic'!$L$2:$M$550,2,FALSE),501)</f>
        <v>148</v>
      </c>
      <c r="I23">
        <f>_xlfn.IFNA(VLOOKUP($A23&amp;COLUMNS($F$1:I22),'Men Olympic'!$L$2:$M$550,2,FALSE),501)</f>
        <v>248</v>
      </c>
      <c r="J23" s="4">
        <f>COUNTIF('Men Olympic'!$K$2:$K$550,'Men Club Final'!A23)</f>
        <v>15</v>
      </c>
    </row>
    <row r="24" spans="1:10" x14ac:dyDescent="0.35">
      <c r="A24" s="4" t="s">
        <v>112</v>
      </c>
      <c r="B24">
        <f>_xlfn.IFNA(VLOOKUP(A24,'Men DL'!$F$1:$G$47,2,FALSE),137)</f>
        <v>118</v>
      </c>
      <c r="C24" s="4">
        <f t="shared" si="0"/>
        <v>613</v>
      </c>
      <c r="D24" s="4">
        <f t="shared" si="1"/>
        <v>731</v>
      </c>
      <c r="E24">
        <f t="shared" si="2"/>
        <v>23</v>
      </c>
      <c r="F24">
        <f>_xlfn.IFNA(VLOOKUP($A24&amp;COLUMNS($F$1:F23),'Men Olympic'!$L$2:$M$550,2,FALSE),501)</f>
        <v>105</v>
      </c>
      <c r="G24">
        <f>_xlfn.IFNA(VLOOKUP($A24&amp;COLUMNS($F$1:G23),'Men Olympic'!$L$2:$M$550,2,FALSE),501)</f>
        <v>161</v>
      </c>
      <c r="H24">
        <f>_xlfn.IFNA(VLOOKUP($A24&amp;COLUMNS($F$1:H23),'Men Olympic'!$L$2:$M$550,2,FALSE),501)</f>
        <v>163</v>
      </c>
      <c r="I24">
        <f>_xlfn.IFNA(VLOOKUP($A24&amp;COLUMNS($F$1:I23),'Men Olympic'!$L$2:$M$550,2,FALSE),501)</f>
        <v>184</v>
      </c>
      <c r="J24" s="4">
        <f>COUNTIF('Men Olympic'!$K$2:$K$550,'Men Club Final'!A24)</f>
        <v>11</v>
      </c>
    </row>
    <row r="25" spans="1:10" x14ac:dyDescent="0.35">
      <c r="A25" s="4" t="s">
        <v>39</v>
      </c>
      <c r="B25">
        <f>_xlfn.IFNA(VLOOKUP(A25,'Men DL'!$F$1:$G$47,2,FALSE),137)</f>
        <v>37</v>
      </c>
      <c r="C25" s="4">
        <f t="shared" si="0"/>
        <v>702</v>
      </c>
      <c r="D25" s="4">
        <f t="shared" si="1"/>
        <v>739</v>
      </c>
      <c r="E25">
        <f t="shared" si="2"/>
        <v>24</v>
      </c>
      <c r="F25">
        <f>_xlfn.IFNA(VLOOKUP($A25&amp;COLUMNS($F$1:F24),'Men Olympic'!$L$2:$M$550,2,FALSE),501)</f>
        <v>47</v>
      </c>
      <c r="G25">
        <f>_xlfn.IFNA(VLOOKUP($A25&amp;COLUMNS($F$1:G24),'Men Olympic'!$L$2:$M$550,2,FALSE),501)</f>
        <v>190</v>
      </c>
      <c r="H25">
        <f>_xlfn.IFNA(VLOOKUP($A25&amp;COLUMNS($F$1:H24),'Men Olympic'!$L$2:$M$550,2,FALSE),501)</f>
        <v>219</v>
      </c>
      <c r="I25">
        <f>_xlfn.IFNA(VLOOKUP($A25&amp;COLUMNS($F$1:I24),'Men Olympic'!$L$2:$M$550,2,FALSE),501)</f>
        <v>246</v>
      </c>
      <c r="J25" s="4">
        <f>COUNTIF('Men Olympic'!$K$2:$K$550,'Men Club Final'!A25)</f>
        <v>10</v>
      </c>
    </row>
    <row r="26" spans="1:10" x14ac:dyDescent="0.35">
      <c r="A26" s="4" t="s">
        <v>760</v>
      </c>
      <c r="B26">
        <f>_xlfn.IFNA(VLOOKUP(A26,'Men DL'!$F$1:$G$47,2,FALSE),137)</f>
        <v>137</v>
      </c>
      <c r="C26" s="4">
        <f t="shared" si="0"/>
        <v>628</v>
      </c>
      <c r="D26" s="4">
        <f t="shared" si="1"/>
        <v>765</v>
      </c>
      <c r="E26">
        <f t="shared" si="2"/>
        <v>25</v>
      </c>
      <c r="F26">
        <f>_xlfn.IFNA(VLOOKUP($A26&amp;COLUMNS($F$1:F25),'Men Olympic'!$L$2:$M$550,2,FALSE),501)</f>
        <v>30</v>
      </c>
      <c r="G26">
        <f>_xlfn.IFNA(VLOOKUP($A26&amp;COLUMNS($F$1:G25),'Men Olympic'!$L$2:$M$550,2,FALSE),501)</f>
        <v>138</v>
      </c>
      <c r="H26">
        <f>_xlfn.IFNA(VLOOKUP($A26&amp;COLUMNS($F$1:H25),'Men Olympic'!$L$2:$M$550,2,FALSE),501)</f>
        <v>228</v>
      </c>
      <c r="I26">
        <f>_xlfn.IFNA(VLOOKUP($A26&amp;COLUMNS($F$1:I25),'Men Olympic'!$L$2:$M$550,2,FALSE),501)</f>
        <v>232</v>
      </c>
      <c r="J26" s="4">
        <f>COUNTIF('Men Olympic'!$K$2:$K$550,'Men Club Final'!A26)</f>
        <v>12</v>
      </c>
    </row>
    <row r="27" spans="1:10" x14ac:dyDescent="0.35">
      <c r="A27" s="4" t="s">
        <v>65</v>
      </c>
      <c r="B27">
        <f>_xlfn.IFNA(VLOOKUP(A27,'Men DL'!$F$1:$G$47,2,FALSE),137)</f>
        <v>64</v>
      </c>
      <c r="C27" s="4">
        <f t="shared" si="0"/>
        <v>714</v>
      </c>
      <c r="D27" s="4">
        <f t="shared" si="1"/>
        <v>778</v>
      </c>
      <c r="E27">
        <f t="shared" si="2"/>
        <v>26</v>
      </c>
      <c r="F27">
        <f>_xlfn.IFNA(VLOOKUP($A27&amp;COLUMNS($F$1:F26),'Men Olympic'!$L$2:$M$550,2,FALSE),501)</f>
        <v>116</v>
      </c>
      <c r="G27">
        <f>_xlfn.IFNA(VLOOKUP($A27&amp;COLUMNS($F$1:G26),'Men Olympic'!$L$2:$M$550,2,FALSE),501)</f>
        <v>183</v>
      </c>
      <c r="H27">
        <f>_xlfn.IFNA(VLOOKUP($A27&amp;COLUMNS($F$1:H26),'Men Olympic'!$L$2:$M$550,2,FALSE),501)</f>
        <v>195</v>
      </c>
      <c r="I27">
        <f>_xlfn.IFNA(VLOOKUP($A27&amp;COLUMNS($F$1:I26),'Men Olympic'!$L$2:$M$550,2,FALSE),501)</f>
        <v>220</v>
      </c>
      <c r="J27" s="4">
        <f>COUNTIF('Men Olympic'!$K$2:$K$550,'Men Club Final'!A27)</f>
        <v>11</v>
      </c>
    </row>
    <row r="28" spans="1:10" x14ac:dyDescent="0.35">
      <c r="A28" s="4" t="s">
        <v>42</v>
      </c>
      <c r="B28">
        <f>_xlfn.IFNA(VLOOKUP(A28,'Men DL'!$F$1:$G$47,2,FALSE),137)</f>
        <v>40</v>
      </c>
      <c r="C28" s="4">
        <f t="shared" si="0"/>
        <v>739</v>
      </c>
      <c r="D28" s="4">
        <f t="shared" si="1"/>
        <v>779</v>
      </c>
      <c r="E28">
        <f t="shared" si="2"/>
        <v>27</v>
      </c>
      <c r="F28">
        <f>_xlfn.IFNA(VLOOKUP($A28&amp;COLUMNS($F$1:F27),'Men Olympic'!$L$2:$M$550,2,FALSE),501)</f>
        <v>67</v>
      </c>
      <c r="G28">
        <f>_xlfn.IFNA(VLOOKUP($A28&amp;COLUMNS($F$1:G27),'Men Olympic'!$L$2:$M$550,2,FALSE),501)</f>
        <v>155</v>
      </c>
      <c r="H28">
        <f>_xlfn.IFNA(VLOOKUP($A28&amp;COLUMNS($F$1:H27),'Men Olympic'!$L$2:$M$550,2,FALSE),501)</f>
        <v>176</v>
      </c>
      <c r="I28">
        <f>_xlfn.IFNA(VLOOKUP($A28&amp;COLUMNS($F$1:I27),'Men Olympic'!$L$2:$M$550,2,FALSE),501)</f>
        <v>341</v>
      </c>
      <c r="J28" s="4">
        <f>COUNTIF('Men Olympic'!$K$2:$K$550,'Men Club Final'!A28)</f>
        <v>6</v>
      </c>
    </row>
    <row r="29" spans="1:10" x14ac:dyDescent="0.35">
      <c r="A29" s="4" t="s">
        <v>106</v>
      </c>
      <c r="B29">
        <f>_xlfn.IFNA(VLOOKUP(A29,'Men DL'!$F$1:$G$47,2,FALSE),137)</f>
        <v>112</v>
      </c>
      <c r="C29" s="4">
        <f t="shared" si="0"/>
        <v>673</v>
      </c>
      <c r="D29" s="4">
        <f t="shared" si="1"/>
        <v>785</v>
      </c>
      <c r="E29">
        <f t="shared" si="2"/>
        <v>28</v>
      </c>
      <c r="F29">
        <f>_xlfn.IFNA(VLOOKUP($A29&amp;COLUMNS($F$1:F28),'Men Olympic'!$L$2:$M$550,2,FALSE),501)</f>
        <v>113</v>
      </c>
      <c r="G29">
        <f>_xlfn.IFNA(VLOOKUP($A29&amp;COLUMNS($F$1:G28),'Men Olympic'!$L$2:$M$550,2,FALSE),501)</f>
        <v>164</v>
      </c>
      <c r="H29">
        <f>_xlfn.IFNA(VLOOKUP($A29&amp;COLUMNS($F$1:H28),'Men Olympic'!$L$2:$M$550,2,FALSE),501)</f>
        <v>186</v>
      </c>
      <c r="I29">
        <f>_xlfn.IFNA(VLOOKUP($A29&amp;COLUMNS($F$1:I28),'Men Olympic'!$L$2:$M$550,2,FALSE),501)</f>
        <v>210</v>
      </c>
      <c r="J29" s="4">
        <f>COUNTIF('Men Olympic'!$K$2:$K$550,'Men Club Final'!A29)</f>
        <v>16</v>
      </c>
    </row>
    <row r="30" spans="1:10" x14ac:dyDescent="0.35">
      <c r="A30" s="4" t="s">
        <v>751</v>
      </c>
      <c r="B30">
        <f>_xlfn.IFNA(VLOOKUP(A30,'Men DL'!$F$1:$G$47,2,FALSE),137)</f>
        <v>137</v>
      </c>
      <c r="C30" s="4">
        <f t="shared" si="0"/>
        <v>667</v>
      </c>
      <c r="D30" s="4">
        <f t="shared" si="1"/>
        <v>804</v>
      </c>
      <c r="E30">
        <f t="shared" si="2"/>
        <v>29</v>
      </c>
      <c r="F30">
        <f>_xlfn.IFNA(VLOOKUP($A30&amp;COLUMNS($F$1:F29),'Men Olympic'!$L$2:$M$550,2,FALSE),501)</f>
        <v>110</v>
      </c>
      <c r="G30">
        <f>_xlfn.IFNA(VLOOKUP($A30&amp;COLUMNS($F$1:G29),'Men Olympic'!$L$2:$M$550,2,FALSE),501)</f>
        <v>173</v>
      </c>
      <c r="H30">
        <f>_xlfn.IFNA(VLOOKUP($A30&amp;COLUMNS($F$1:H29),'Men Olympic'!$L$2:$M$550,2,FALSE),501)</f>
        <v>178</v>
      </c>
      <c r="I30">
        <f>_xlfn.IFNA(VLOOKUP($A30&amp;COLUMNS($F$1:I29),'Men Olympic'!$L$2:$M$550,2,FALSE),501)</f>
        <v>206</v>
      </c>
      <c r="J30" s="4">
        <f>COUNTIF('Men Olympic'!$K$2:$K$550,'Men Club Final'!A30)</f>
        <v>13</v>
      </c>
    </row>
    <row r="31" spans="1:10" x14ac:dyDescent="0.35">
      <c r="A31" s="4" t="s">
        <v>770</v>
      </c>
      <c r="B31">
        <f>_xlfn.IFNA(VLOOKUP(A31,'Men DL'!$F$1:$G$47,2,FALSE),137)</f>
        <v>137</v>
      </c>
      <c r="C31" s="4">
        <f t="shared" si="0"/>
        <v>720</v>
      </c>
      <c r="D31" s="4">
        <f t="shared" si="1"/>
        <v>857</v>
      </c>
      <c r="E31">
        <f t="shared" si="2"/>
        <v>30</v>
      </c>
      <c r="F31">
        <f>_xlfn.IFNA(VLOOKUP($A31&amp;COLUMNS($F$1:F30),'Men Olympic'!$L$2:$M$550,2,FALSE),501)</f>
        <v>168</v>
      </c>
      <c r="G31">
        <f>_xlfn.IFNA(VLOOKUP($A31&amp;COLUMNS($F$1:G30),'Men Olympic'!$L$2:$M$550,2,FALSE),501)</f>
        <v>171</v>
      </c>
      <c r="H31">
        <f>_xlfn.IFNA(VLOOKUP($A31&amp;COLUMNS($F$1:H30),'Men Olympic'!$L$2:$M$550,2,FALSE),501)</f>
        <v>177</v>
      </c>
      <c r="I31">
        <f>_xlfn.IFNA(VLOOKUP($A31&amp;COLUMNS($F$1:I30),'Men Olympic'!$L$2:$M$550,2,FALSE),501)</f>
        <v>204</v>
      </c>
      <c r="J31" s="4">
        <f>COUNTIF('Men Olympic'!$K$2:$K$550,'Men Club Final'!A31)</f>
        <v>12</v>
      </c>
    </row>
    <row r="32" spans="1:10" x14ac:dyDescent="0.35">
      <c r="A32" s="4" t="s">
        <v>749</v>
      </c>
      <c r="B32">
        <f>_xlfn.IFNA(VLOOKUP(A32,'Men DL'!$F$1:$G$47,2,FALSE),137)</f>
        <v>137</v>
      </c>
      <c r="C32" s="4">
        <f t="shared" si="0"/>
        <v>734</v>
      </c>
      <c r="D32" s="4">
        <f t="shared" si="1"/>
        <v>871</v>
      </c>
      <c r="E32">
        <f t="shared" si="2"/>
        <v>31</v>
      </c>
      <c r="F32">
        <f>_xlfn.IFNA(VLOOKUP($A32&amp;COLUMNS($F$1:F31),'Men Olympic'!$L$2:$M$550,2,FALSE),501)</f>
        <v>79</v>
      </c>
      <c r="G32">
        <f>_xlfn.IFNA(VLOOKUP($A32&amp;COLUMNS($F$1:G31),'Men Olympic'!$L$2:$M$550,2,FALSE),501)</f>
        <v>167</v>
      </c>
      <c r="H32">
        <f>_xlfn.IFNA(VLOOKUP($A32&amp;COLUMNS($F$1:H31),'Men Olympic'!$L$2:$M$550,2,FALSE),501)</f>
        <v>218</v>
      </c>
      <c r="I32">
        <f>_xlfn.IFNA(VLOOKUP($A32&amp;COLUMNS($F$1:I31),'Men Olympic'!$L$2:$M$550,2,FALSE),501)</f>
        <v>270</v>
      </c>
      <c r="J32" s="4">
        <f>COUNTIF('Men Olympic'!$K$2:$K$550,'Men Club Final'!A32)</f>
        <v>18</v>
      </c>
    </row>
    <row r="33" spans="1:10" x14ac:dyDescent="0.35">
      <c r="A33" t="s">
        <v>83</v>
      </c>
      <c r="B33">
        <f>_xlfn.IFNA(VLOOKUP(A33,'Men DL'!$F$1:$G$47,2,FALSE),137)</f>
        <v>85</v>
      </c>
      <c r="C33">
        <f t="shared" si="0"/>
        <v>894</v>
      </c>
      <c r="D33">
        <f t="shared" si="1"/>
        <v>979</v>
      </c>
      <c r="E33">
        <f t="shared" si="2"/>
        <v>32</v>
      </c>
      <c r="F33">
        <f>_xlfn.IFNA(VLOOKUP($A33&amp;COLUMNS($F$1:F32),'Men Olympic'!$L$2:$M$550,2,FALSE),501)</f>
        <v>65</v>
      </c>
      <c r="G33">
        <f>_xlfn.IFNA(VLOOKUP($A33&amp;COLUMNS($F$1:G32),'Men Olympic'!$L$2:$M$550,2,FALSE),501)</f>
        <v>154</v>
      </c>
      <c r="H33">
        <f>_xlfn.IFNA(VLOOKUP($A33&amp;COLUMNS($F$1:H32),'Men Olympic'!$L$2:$M$550,2,FALSE),501)</f>
        <v>174</v>
      </c>
      <c r="I33">
        <f>_xlfn.IFNA(VLOOKUP($A33&amp;COLUMNS($F$1:I32),'Men Olympic'!$L$2:$M$550,2,FALSE),501)</f>
        <v>501</v>
      </c>
      <c r="J33" s="4">
        <f>COUNTIF('Men Olympic'!$K$2:$K$550,'Men Club Final'!A33)</f>
        <v>3</v>
      </c>
    </row>
    <row r="34" spans="1:10" x14ac:dyDescent="0.35">
      <c r="A34" s="4" t="s">
        <v>128</v>
      </c>
      <c r="B34">
        <f>_xlfn.IFNA(VLOOKUP(A34,'Men DL'!$F$1:$G$47,2,FALSE),137)</f>
        <v>137</v>
      </c>
      <c r="C34" s="4">
        <f t="shared" ref="C34:C65" si="3">SUM(F34:I34)</f>
        <v>882</v>
      </c>
      <c r="D34" s="4">
        <f t="shared" ref="D34:D65" si="4">B34+C34</f>
        <v>1019</v>
      </c>
      <c r="E34">
        <f t="shared" ref="E34:E65" si="5">RANK(D34,$D$2:$D$100,1)</f>
        <v>33</v>
      </c>
      <c r="F34">
        <f>_xlfn.IFNA(VLOOKUP($A34&amp;COLUMNS($F$1:F33),'Men Olympic'!$L$2:$M$550,2,FALSE),501)</f>
        <v>95</v>
      </c>
      <c r="G34">
        <f>_xlfn.IFNA(VLOOKUP($A34&amp;COLUMNS($F$1:G33),'Men Olympic'!$L$2:$M$550,2,FALSE),501)</f>
        <v>114</v>
      </c>
      <c r="H34">
        <f>_xlfn.IFNA(VLOOKUP($A34&amp;COLUMNS($F$1:H33),'Men Olympic'!$L$2:$M$550,2,FALSE),501)</f>
        <v>330</v>
      </c>
      <c r="I34">
        <f>_xlfn.IFNA(VLOOKUP($A34&amp;COLUMNS($F$1:I33),'Men Olympic'!$L$2:$M$550,2,FALSE),501)</f>
        <v>343</v>
      </c>
      <c r="J34" s="4">
        <f>COUNTIF('Men Olympic'!$K$2:$K$550,'Men Club Final'!A34)</f>
        <v>6</v>
      </c>
    </row>
    <row r="35" spans="1:10" x14ac:dyDescent="0.35">
      <c r="A35" t="s">
        <v>149</v>
      </c>
      <c r="B35">
        <f>_xlfn.IFNA(VLOOKUP(A35,'Men DL'!$F$1:$G$47,2,FALSE),137)</f>
        <v>137</v>
      </c>
      <c r="C35">
        <f t="shared" si="3"/>
        <v>932</v>
      </c>
      <c r="D35">
        <f t="shared" si="4"/>
        <v>1069</v>
      </c>
      <c r="E35">
        <f t="shared" si="5"/>
        <v>34</v>
      </c>
      <c r="F35">
        <f>_xlfn.IFNA(VLOOKUP($A35&amp;COLUMNS($F$1:F34),'Men Olympic'!$L$2:$M$550,2,FALSE),501)</f>
        <v>208</v>
      </c>
      <c r="G35">
        <f>_xlfn.IFNA(VLOOKUP($A35&amp;COLUMNS($F$1:G34),'Men Olympic'!$L$2:$M$550,2,FALSE),501)</f>
        <v>227</v>
      </c>
      <c r="H35">
        <f>_xlfn.IFNA(VLOOKUP($A35&amp;COLUMNS($F$1:H34),'Men Olympic'!$L$2:$M$550,2,FALSE),501)</f>
        <v>235</v>
      </c>
      <c r="I35">
        <f>_xlfn.IFNA(VLOOKUP($A35&amp;COLUMNS($F$1:I34),'Men Olympic'!$L$2:$M$550,2,FALSE),501)</f>
        <v>262</v>
      </c>
      <c r="J35" s="4">
        <f>COUNTIF('Men Olympic'!$K$2:$K$550,'Men Club Final'!A35)</f>
        <v>8</v>
      </c>
    </row>
    <row r="36" spans="1:10" x14ac:dyDescent="0.35">
      <c r="A36" t="s">
        <v>736</v>
      </c>
      <c r="B36">
        <f>_xlfn.IFNA(VLOOKUP(A36,'Men DL'!$F$1:$G$47,2,FALSE),137)</f>
        <v>137</v>
      </c>
      <c r="C36">
        <f t="shared" si="3"/>
        <v>936</v>
      </c>
      <c r="D36">
        <f t="shared" si="4"/>
        <v>1073</v>
      </c>
      <c r="E36">
        <f t="shared" si="5"/>
        <v>35</v>
      </c>
      <c r="F36">
        <f>_xlfn.IFNA(VLOOKUP($A36&amp;COLUMNS($F$1:F35),'Men Olympic'!$L$2:$M$550,2,FALSE),501)</f>
        <v>106</v>
      </c>
      <c r="G36">
        <f>_xlfn.IFNA(VLOOKUP($A36&amp;COLUMNS($F$1:G35),'Men Olympic'!$L$2:$M$550,2,FALSE),501)</f>
        <v>192</v>
      </c>
      <c r="H36">
        <f>_xlfn.IFNA(VLOOKUP($A36&amp;COLUMNS($F$1:H35),'Men Olympic'!$L$2:$M$550,2,FALSE),501)</f>
        <v>237</v>
      </c>
      <c r="I36">
        <f>_xlfn.IFNA(VLOOKUP($A36&amp;COLUMNS($F$1:I35),'Men Olympic'!$L$2:$M$550,2,FALSE),501)</f>
        <v>401</v>
      </c>
      <c r="J36" s="4">
        <f>COUNTIF('Men Olympic'!$K$2:$K$550,'Men Club Final'!A36)</f>
        <v>6</v>
      </c>
    </row>
    <row r="37" spans="1:10" x14ac:dyDescent="0.35">
      <c r="A37" t="s">
        <v>748</v>
      </c>
      <c r="B37">
        <f>_xlfn.IFNA(VLOOKUP(A37,'Men DL'!$F$1:$G$47,2,FALSE),137)</f>
        <v>137</v>
      </c>
      <c r="C37">
        <f t="shared" si="3"/>
        <v>996</v>
      </c>
      <c r="D37">
        <f t="shared" si="4"/>
        <v>1133</v>
      </c>
      <c r="E37">
        <f t="shared" si="5"/>
        <v>36</v>
      </c>
      <c r="F37">
        <f>_xlfn.IFNA(VLOOKUP($A37&amp;COLUMNS($F$1:F36),'Men Olympic'!$L$2:$M$550,2,FALSE),501)</f>
        <v>145</v>
      </c>
      <c r="G37">
        <f>_xlfn.IFNA(VLOOKUP($A37&amp;COLUMNS($F$1:G36),'Men Olympic'!$L$2:$M$550,2,FALSE),501)</f>
        <v>253</v>
      </c>
      <c r="H37">
        <f>_xlfn.IFNA(VLOOKUP($A37&amp;COLUMNS($F$1:H36),'Men Olympic'!$L$2:$M$550,2,FALSE),501)</f>
        <v>291</v>
      </c>
      <c r="I37">
        <f>_xlfn.IFNA(VLOOKUP($A37&amp;COLUMNS($F$1:I36),'Men Olympic'!$L$2:$M$550,2,FALSE),501)</f>
        <v>307</v>
      </c>
      <c r="J37" s="4">
        <f>COUNTIF('Men Olympic'!$K$2:$K$550,'Men Club Final'!A37)</f>
        <v>8</v>
      </c>
    </row>
    <row r="38" spans="1:10" x14ac:dyDescent="0.35">
      <c r="A38" t="s">
        <v>768</v>
      </c>
      <c r="B38">
        <f>_xlfn.IFNA(VLOOKUP(A38,'Men DL'!$F$1:$G$47,2,FALSE),137)</f>
        <v>137</v>
      </c>
      <c r="C38">
        <f t="shared" si="3"/>
        <v>1006</v>
      </c>
      <c r="D38">
        <f t="shared" si="4"/>
        <v>1143</v>
      </c>
      <c r="E38">
        <f t="shared" si="5"/>
        <v>37</v>
      </c>
      <c r="F38">
        <f>_xlfn.IFNA(VLOOKUP($A38&amp;COLUMNS($F$1:F37),'Men Olympic'!$L$2:$M$550,2,FALSE),501)</f>
        <v>64</v>
      </c>
      <c r="G38">
        <f>_xlfn.IFNA(VLOOKUP($A38&amp;COLUMNS($F$1:G37),'Men Olympic'!$L$2:$M$550,2,FALSE),501)</f>
        <v>211</v>
      </c>
      <c r="H38">
        <f>_xlfn.IFNA(VLOOKUP($A38&amp;COLUMNS($F$1:H37),'Men Olympic'!$L$2:$M$550,2,FALSE),501)</f>
        <v>287</v>
      </c>
      <c r="I38">
        <f>_xlfn.IFNA(VLOOKUP($A38&amp;COLUMNS($F$1:I37),'Men Olympic'!$L$2:$M$550,2,FALSE),501)</f>
        <v>444</v>
      </c>
      <c r="J38" s="4">
        <f>COUNTIF('Men Olympic'!$K$2:$K$550,'Men Club Final'!A38)</f>
        <v>4</v>
      </c>
    </row>
    <row r="39" spans="1:10" x14ac:dyDescent="0.35">
      <c r="A39" t="s">
        <v>842</v>
      </c>
      <c r="B39">
        <f>_xlfn.IFNA(VLOOKUP(A39,'Men DL'!$F$1:$G$47,2,FALSE),137)</f>
        <v>137</v>
      </c>
      <c r="C39">
        <f t="shared" si="3"/>
        <v>1050</v>
      </c>
      <c r="D39">
        <f t="shared" si="4"/>
        <v>1187</v>
      </c>
      <c r="E39">
        <f t="shared" si="5"/>
        <v>38</v>
      </c>
      <c r="F39">
        <f>_xlfn.IFNA(VLOOKUP($A39&amp;COLUMNS($F$1:F38),'Men Olympic'!$L$2:$M$550,2,FALSE),501)</f>
        <v>159</v>
      </c>
      <c r="G39">
        <f>_xlfn.IFNA(VLOOKUP($A39&amp;COLUMNS($F$1:G38),'Men Olympic'!$L$2:$M$550,2,FALSE),501)</f>
        <v>239</v>
      </c>
      <c r="H39">
        <f>_xlfn.IFNA(VLOOKUP($A39&amp;COLUMNS($F$1:H38),'Men Olympic'!$L$2:$M$550,2,FALSE),501)</f>
        <v>276</v>
      </c>
      <c r="I39">
        <f>_xlfn.IFNA(VLOOKUP($A39&amp;COLUMNS($F$1:I38),'Men Olympic'!$L$2:$M$550,2,FALSE),501)</f>
        <v>376</v>
      </c>
      <c r="J39" s="4">
        <f>COUNTIF('Men Olympic'!$K$2:$K$550,'Men Club Final'!A39)</f>
        <v>6</v>
      </c>
    </row>
    <row r="40" spans="1:10" x14ac:dyDescent="0.35">
      <c r="A40" t="s">
        <v>143</v>
      </c>
      <c r="B40">
        <f>_xlfn.IFNA(VLOOKUP(A40,'Men DL'!$F$1:$G$47,2,FALSE),137)</f>
        <v>137</v>
      </c>
      <c r="C40">
        <f t="shared" si="3"/>
        <v>1066</v>
      </c>
      <c r="D40">
        <f t="shared" si="4"/>
        <v>1203</v>
      </c>
      <c r="E40">
        <f t="shared" si="5"/>
        <v>39</v>
      </c>
      <c r="F40">
        <f>_xlfn.IFNA(VLOOKUP($A40&amp;COLUMNS($F$1:F39),'Men Olympic'!$L$2:$M$550,2,FALSE),501)</f>
        <v>194</v>
      </c>
      <c r="G40">
        <f>_xlfn.IFNA(VLOOKUP($A40&amp;COLUMNS($F$1:G39),'Men Olympic'!$L$2:$M$550,2,FALSE),501)</f>
        <v>282</v>
      </c>
      <c r="H40">
        <f>_xlfn.IFNA(VLOOKUP($A40&amp;COLUMNS($F$1:H39),'Men Olympic'!$L$2:$M$550,2,FALSE),501)</f>
        <v>290</v>
      </c>
      <c r="I40">
        <f>_xlfn.IFNA(VLOOKUP($A40&amp;COLUMNS($F$1:I39),'Men Olympic'!$L$2:$M$550,2,FALSE),501)</f>
        <v>300</v>
      </c>
      <c r="J40" s="4">
        <f>COUNTIF('Men Olympic'!$K$2:$K$550,'Men Club Final'!A40)</f>
        <v>5</v>
      </c>
    </row>
    <row r="41" spans="1:10" x14ac:dyDescent="0.35">
      <c r="A41" t="s">
        <v>775</v>
      </c>
      <c r="B41">
        <f>_xlfn.IFNA(VLOOKUP(A41,'Men DL'!$F$1:$G$47,2,FALSE),137)</f>
        <v>137</v>
      </c>
      <c r="C41">
        <f t="shared" si="3"/>
        <v>1073</v>
      </c>
      <c r="D41">
        <f t="shared" si="4"/>
        <v>1210</v>
      </c>
      <c r="E41">
        <f t="shared" si="5"/>
        <v>40</v>
      </c>
      <c r="F41">
        <f>_xlfn.IFNA(VLOOKUP($A41&amp;COLUMNS($F$1:F40),'Men Olympic'!$L$2:$M$550,2,FALSE),501)</f>
        <v>40</v>
      </c>
      <c r="G41">
        <f>_xlfn.IFNA(VLOOKUP($A41&amp;COLUMNS($F$1:G40),'Men Olympic'!$L$2:$M$550,2,FALSE),501)</f>
        <v>318</v>
      </c>
      <c r="H41">
        <f>_xlfn.IFNA(VLOOKUP($A41&amp;COLUMNS($F$1:H40),'Men Olympic'!$L$2:$M$550,2,FALSE),501)</f>
        <v>328</v>
      </c>
      <c r="I41">
        <f>_xlfn.IFNA(VLOOKUP($A41&amp;COLUMNS($F$1:I40),'Men Olympic'!$L$2:$M$550,2,FALSE),501)</f>
        <v>387</v>
      </c>
      <c r="J41" s="4">
        <f>COUNTIF('Men Olympic'!$K$2:$K$550,'Men Club Final'!A41)</f>
        <v>6</v>
      </c>
    </row>
    <row r="42" spans="1:10" x14ac:dyDescent="0.35">
      <c r="A42" t="s">
        <v>814</v>
      </c>
      <c r="B42">
        <f>_xlfn.IFNA(VLOOKUP(A42,'Men DL'!$F$1:$G$47,2,FALSE),137)</f>
        <v>137</v>
      </c>
      <c r="C42">
        <f t="shared" si="3"/>
        <v>1092</v>
      </c>
      <c r="D42">
        <f t="shared" si="4"/>
        <v>1229</v>
      </c>
      <c r="E42">
        <f t="shared" si="5"/>
        <v>41</v>
      </c>
      <c r="F42">
        <f>_xlfn.IFNA(VLOOKUP($A42&amp;COLUMNS($F$1:F41),'Men Olympic'!$L$2:$M$550,2,FALSE),501)</f>
        <v>33</v>
      </c>
      <c r="G42">
        <f>_xlfn.IFNA(VLOOKUP($A42&amp;COLUMNS($F$1:G41),'Men Olympic'!$L$2:$M$550,2,FALSE),501)</f>
        <v>247</v>
      </c>
      <c r="H42">
        <f>_xlfn.IFNA(VLOOKUP($A42&amp;COLUMNS($F$1:H41),'Men Olympic'!$L$2:$M$550,2,FALSE),501)</f>
        <v>369</v>
      </c>
      <c r="I42">
        <f>_xlfn.IFNA(VLOOKUP($A42&amp;COLUMNS($F$1:I41),'Men Olympic'!$L$2:$M$550,2,FALSE),501)</f>
        <v>443</v>
      </c>
      <c r="J42" s="4">
        <f>COUNTIF('Men Olympic'!$K$2:$K$550,'Men Club Final'!A42)</f>
        <v>4</v>
      </c>
    </row>
    <row r="43" spans="1:10" x14ac:dyDescent="0.35">
      <c r="A43" t="s">
        <v>1040</v>
      </c>
      <c r="B43">
        <f>_xlfn.IFNA(VLOOKUP(A43,'Men DL'!$F$1:$G$47,2,FALSE),137)</f>
        <v>137</v>
      </c>
      <c r="C43">
        <f t="shared" si="3"/>
        <v>1116</v>
      </c>
      <c r="D43">
        <f t="shared" si="4"/>
        <v>1253</v>
      </c>
      <c r="E43">
        <f t="shared" si="5"/>
        <v>42</v>
      </c>
      <c r="F43">
        <f>_xlfn.IFNA(VLOOKUP($A43&amp;COLUMNS($F$1:F42),'Men Olympic'!$L$2:$M$550,2,FALSE),501)</f>
        <v>6</v>
      </c>
      <c r="G43">
        <f>_xlfn.IFNA(VLOOKUP($A43&amp;COLUMNS($F$1:G42),'Men Olympic'!$L$2:$M$550,2,FALSE),501)</f>
        <v>108</v>
      </c>
      <c r="H43">
        <f>_xlfn.IFNA(VLOOKUP($A43&amp;COLUMNS($F$1:H42),'Men Olympic'!$L$2:$M$550,2,FALSE),501)</f>
        <v>501</v>
      </c>
      <c r="I43">
        <f>_xlfn.IFNA(VLOOKUP($A43&amp;COLUMNS($F$1:I42),'Men Olympic'!$L$2:$M$550,2,FALSE),501)</f>
        <v>501</v>
      </c>
      <c r="J43" s="4">
        <f>COUNTIF('Men Olympic'!$K$2:$K$550,'Men Club Final'!A43)</f>
        <v>2</v>
      </c>
    </row>
    <row r="44" spans="1:10" x14ac:dyDescent="0.35">
      <c r="A44" t="s">
        <v>211</v>
      </c>
      <c r="B44">
        <f>_xlfn.IFNA(VLOOKUP(A44,'Men DL'!$F$1:$G$47,2,FALSE),137)</f>
        <v>137</v>
      </c>
      <c r="C44">
        <f t="shared" si="3"/>
        <v>1163</v>
      </c>
      <c r="D44">
        <f t="shared" si="4"/>
        <v>1300</v>
      </c>
      <c r="E44">
        <f t="shared" si="5"/>
        <v>43</v>
      </c>
      <c r="F44">
        <f>_xlfn.IFNA(VLOOKUP($A44&amp;COLUMNS($F$1:F43),'Men Olympic'!$L$2:$M$550,2,FALSE),501)</f>
        <v>141</v>
      </c>
      <c r="G44">
        <f>_xlfn.IFNA(VLOOKUP($A44&amp;COLUMNS($F$1:G43),'Men Olympic'!$L$2:$M$550,2,FALSE),501)</f>
        <v>335</v>
      </c>
      <c r="H44">
        <f>_xlfn.IFNA(VLOOKUP($A44&amp;COLUMNS($F$1:H43),'Men Olympic'!$L$2:$M$550,2,FALSE),501)</f>
        <v>340</v>
      </c>
      <c r="I44">
        <f>_xlfn.IFNA(VLOOKUP($A44&amp;COLUMNS($F$1:I43),'Men Olympic'!$L$2:$M$550,2,FALSE),501)</f>
        <v>347</v>
      </c>
      <c r="J44" s="4">
        <f>COUNTIF('Men Olympic'!$K$2:$K$550,'Men Club Final'!A44)</f>
        <v>8</v>
      </c>
    </row>
    <row r="45" spans="1:10" x14ac:dyDescent="0.35">
      <c r="A45" t="s">
        <v>754</v>
      </c>
      <c r="B45">
        <f>_xlfn.IFNA(VLOOKUP(A45,'Men DL'!$F$1:$G$47,2,FALSE),137)</f>
        <v>137</v>
      </c>
      <c r="C45">
        <f t="shared" si="3"/>
        <v>1169</v>
      </c>
      <c r="D45">
        <f t="shared" si="4"/>
        <v>1306</v>
      </c>
      <c r="E45">
        <f t="shared" si="5"/>
        <v>44</v>
      </c>
      <c r="F45">
        <f>_xlfn.IFNA(VLOOKUP($A45&amp;COLUMNS($F$1:F44),'Men Olympic'!$L$2:$M$550,2,FALSE),501)</f>
        <v>217</v>
      </c>
      <c r="G45">
        <f>_xlfn.IFNA(VLOOKUP($A45&amp;COLUMNS($F$1:G44),'Men Olympic'!$L$2:$M$550,2,FALSE),501)</f>
        <v>304</v>
      </c>
      <c r="H45">
        <f>_xlfn.IFNA(VLOOKUP($A45&amp;COLUMNS($F$1:H44),'Men Olympic'!$L$2:$M$550,2,FALSE),501)</f>
        <v>309</v>
      </c>
      <c r="I45">
        <f>_xlfn.IFNA(VLOOKUP($A45&amp;COLUMNS($F$1:I44),'Men Olympic'!$L$2:$M$550,2,FALSE),501)</f>
        <v>339</v>
      </c>
      <c r="J45" s="4">
        <f>COUNTIF('Men Olympic'!$K$2:$K$550,'Men Club Final'!A45)</f>
        <v>8</v>
      </c>
    </row>
    <row r="46" spans="1:10" x14ac:dyDescent="0.35">
      <c r="A46" t="s">
        <v>763</v>
      </c>
      <c r="B46">
        <f>_xlfn.IFNA(VLOOKUP(A46,'Men DL'!$F$1:$G$47,2,FALSE),137)</f>
        <v>137</v>
      </c>
      <c r="C46">
        <f t="shared" si="3"/>
        <v>1204</v>
      </c>
      <c r="D46">
        <f t="shared" si="4"/>
        <v>1341</v>
      </c>
      <c r="E46">
        <f t="shared" si="5"/>
        <v>45</v>
      </c>
      <c r="F46">
        <f>_xlfn.IFNA(VLOOKUP($A46&amp;COLUMNS($F$1:F45),'Men Olympic'!$L$2:$M$550,2,FALSE),501)</f>
        <v>202</v>
      </c>
      <c r="G46">
        <f>_xlfn.IFNA(VLOOKUP($A46&amp;COLUMNS($F$1:G45),'Men Olympic'!$L$2:$M$550,2,FALSE),501)</f>
        <v>244</v>
      </c>
      <c r="H46">
        <f>_xlfn.IFNA(VLOOKUP($A46&amp;COLUMNS($F$1:H45),'Men Olympic'!$L$2:$M$550,2,FALSE),501)</f>
        <v>360</v>
      </c>
      <c r="I46">
        <f>_xlfn.IFNA(VLOOKUP($A46&amp;COLUMNS($F$1:I45),'Men Olympic'!$L$2:$M$550,2,FALSE),501)</f>
        <v>398</v>
      </c>
      <c r="J46" s="4">
        <f>COUNTIF('Men Olympic'!$K$2:$K$550,'Men Club Final'!A46)</f>
        <v>6</v>
      </c>
    </row>
    <row r="47" spans="1:10" x14ac:dyDescent="0.35">
      <c r="A47" t="s">
        <v>762</v>
      </c>
      <c r="B47">
        <f>_xlfn.IFNA(VLOOKUP(A47,'Men DL'!$F$1:$G$47,2,FALSE),137)</f>
        <v>137</v>
      </c>
      <c r="C47">
        <f t="shared" si="3"/>
        <v>1211</v>
      </c>
      <c r="D47">
        <f t="shared" si="4"/>
        <v>1348</v>
      </c>
      <c r="E47">
        <f t="shared" si="5"/>
        <v>46</v>
      </c>
      <c r="F47">
        <f>_xlfn.IFNA(VLOOKUP($A47&amp;COLUMNS($F$1:F46),'Men Olympic'!$L$2:$M$550,2,FALSE),501)</f>
        <v>98</v>
      </c>
      <c r="G47">
        <f>_xlfn.IFNA(VLOOKUP($A47&amp;COLUMNS($F$1:G46),'Men Olympic'!$L$2:$M$550,2,FALSE),501)</f>
        <v>285</v>
      </c>
      <c r="H47">
        <f>_xlfn.IFNA(VLOOKUP($A47&amp;COLUMNS($F$1:H46),'Men Olympic'!$L$2:$M$550,2,FALSE),501)</f>
        <v>413</v>
      </c>
      <c r="I47">
        <f>_xlfn.IFNA(VLOOKUP($A47&amp;COLUMNS($F$1:I46),'Men Olympic'!$L$2:$M$550,2,FALSE),501)</f>
        <v>415</v>
      </c>
      <c r="J47" s="4">
        <f>COUNTIF('Men Olympic'!$K$2:$K$550,'Men Club Final'!A47)</f>
        <v>12</v>
      </c>
    </row>
    <row r="48" spans="1:10" x14ac:dyDescent="0.35">
      <c r="A48" t="s">
        <v>196</v>
      </c>
      <c r="B48">
        <f>_xlfn.IFNA(VLOOKUP(A48,'Men DL'!$F$1:$G$47,2,FALSE),137)</f>
        <v>137</v>
      </c>
      <c r="C48">
        <f t="shared" si="3"/>
        <v>1228</v>
      </c>
      <c r="D48">
        <f t="shared" si="4"/>
        <v>1365</v>
      </c>
      <c r="E48">
        <f t="shared" si="5"/>
        <v>47</v>
      </c>
      <c r="F48">
        <f>_xlfn.IFNA(VLOOKUP($A48&amp;COLUMNS($F$1:F47),'Men Olympic'!$L$2:$M$550,2,FALSE),501)</f>
        <v>126</v>
      </c>
      <c r="G48">
        <f>_xlfn.IFNA(VLOOKUP($A48&amp;COLUMNS($F$1:G47),'Men Olympic'!$L$2:$M$550,2,FALSE),501)</f>
        <v>249</v>
      </c>
      <c r="H48">
        <f>_xlfn.IFNA(VLOOKUP($A48&amp;COLUMNS($F$1:H47),'Men Olympic'!$L$2:$M$550,2,FALSE),501)</f>
        <v>374</v>
      </c>
      <c r="I48">
        <f>_xlfn.IFNA(VLOOKUP($A48&amp;COLUMNS($F$1:I47),'Men Olympic'!$L$2:$M$550,2,FALSE),501)</f>
        <v>479</v>
      </c>
      <c r="J48" s="4">
        <f>COUNTIF('Men Olympic'!$K$2:$K$550,'Men Club Final'!A49)</f>
        <v>2</v>
      </c>
    </row>
    <row r="49" spans="1:10" x14ac:dyDescent="0.35">
      <c r="A49" t="s">
        <v>86</v>
      </c>
      <c r="B49">
        <f>_xlfn.IFNA(VLOOKUP(A49,'Men DL'!$F$1:$G$47,2,FALSE),137)</f>
        <v>88</v>
      </c>
      <c r="C49">
        <f t="shared" si="3"/>
        <v>1278</v>
      </c>
      <c r="D49">
        <f t="shared" si="4"/>
        <v>1366</v>
      </c>
      <c r="E49">
        <f t="shared" si="5"/>
        <v>48</v>
      </c>
      <c r="F49">
        <f>_xlfn.IFNA(VLOOKUP($A49&amp;COLUMNS($F$1:F48),'Men Olympic'!$L$2:$M$550,2,FALSE),501)</f>
        <v>120</v>
      </c>
      <c r="G49">
        <f>_xlfn.IFNA(VLOOKUP($A49&amp;COLUMNS($F$1:G48),'Men Olympic'!$L$2:$M$550,2,FALSE),501)</f>
        <v>156</v>
      </c>
      <c r="H49">
        <f>_xlfn.IFNA(VLOOKUP($A49&amp;COLUMNS($F$1:H48),'Men Olympic'!$L$2:$M$550,2,FALSE),501)</f>
        <v>501</v>
      </c>
      <c r="I49">
        <f>_xlfn.IFNA(VLOOKUP($A49&amp;COLUMNS($F$1:I48),'Men Olympic'!$L$2:$M$550,2,FALSE),501)</f>
        <v>501</v>
      </c>
      <c r="J49" s="4">
        <f>COUNTIF('Men Olympic'!$K$2:$K$550,'Men Club Final'!A48)</f>
        <v>5</v>
      </c>
    </row>
    <row r="50" spans="1:10" x14ac:dyDescent="0.35">
      <c r="A50" t="s">
        <v>1023</v>
      </c>
      <c r="B50">
        <f>_xlfn.IFNA(VLOOKUP(A50,'Men DL'!$F$1:$G$47,2,FALSE),137)</f>
        <v>137</v>
      </c>
      <c r="C50">
        <f t="shared" si="3"/>
        <v>1265</v>
      </c>
      <c r="D50">
        <f t="shared" si="4"/>
        <v>1402</v>
      </c>
      <c r="E50">
        <f t="shared" si="5"/>
        <v>49</v>
      </c>
      <c r="F50">
        <f>_xlfn.IFNA(VLOOKUP($A50&amp;COLUMNS($F$1:F49),'Men Olympic'!$L$2:$M$550,2,FALSE),501)</f>
        <v>214</v>
      </c>
      <c r="G50">
        <f>_xlfn.IFNA(VLOOKUP($A50&amp;COLUMNS($F$1:G49),'Men Olympic'!$L$2:$M$550,2,FALSE),501)</f>
        <v>240</v>
      </c>
      <c r="H50">
        <f>_xlfn.IFNA(VLOOKUP($A50&amp;COLUMNS($F$1:H49),'Men Olympic'!$L$2:$M$550,2,FALSE),501)</f>
        <v>310</v>
      </c>
      <c r="I50">
        <f>_xlfn.IFNA(VLOOKUP($A50&amp;COLUMNS($F$1:I49),'Men Olympic'!$L$2:$M$550,2,FALSE),501)</f>
        <v>501</v>
      </c>
      <c r="J50" s="4">
        <f>COUNTIF('Men Olympic'!$K$2:$K$550,'Men Club Final'!A50)</f>
        <v>3</v>
      </c>
    </row>
    <row r="51" spans="1:10" x14ac:dyDescent="0.35">
      <c r="A51" t="s">
        <v>115</v>
      </c>
      <c r="B51">
        <f>_xlfn.IFNA(VLOOKUP(A51,'Men DL'!$F$1:$G$47,2,FALSE),137)</f>
        <v>121</v>
      </c>
      <c r="C51">
        <f t="shared" si="3"/>
        <v>1304</v>
      </c>
      <c r="D51">
        <f t="shared" si="4"/>
        <v>1425</v>
      </c>
      <c r="E51">
        <f t="shared" si="5"/>
        <v>50</v>
      </c>
      <c r="F51">
        <f>_xlfn.IFNA(VLOOKUP($A51&amp;COLUMNS($F$1:F50),'Men Olympic'!$L$2:$M$550,2,FALSE),501)</f>
        <v>61</v>
      </c>
      <c r="G51">
        <f>_xlfn.IFNA(VLOOKUP($A51&amp;COLUMNS($F$1:G50),'Men Olympic'!$L$2:$M$550,2,FALSE),501)</f>
        <v>241</v>
      </c>
      <c r="H51">
        <f>_xlfn.IFNA(VLOOKUP($A51&amp;COLUMNS($F$1:H50),'Men Olympic'!$L$2:$M$550,2,FALSE),501)</f>
        <v>501</v>
      </c>
      <c r="I51">
        <f>_xlfn.IFNA(VLOOKUP($A51&amp;COLUMNS($F$1:I50),'Men Olympic'!$L$2:$M$550,2,FALSE),501)</f>
        <v>501</v>
      </c>
      <c r="J51" s="4">
        <f>COUNTIF('Men Olympic'!$K$2:$K$550,'Men Club Final'!A51)</f>
        <v>2</v>
      </c>
    </row>
    <row r="52" spans="1:10" x14ac:dyDescent="0.35">
      <c r="A52" t="s">
        <v>122</v>
      </c>
      <c r="B52">
        <f>_xlfn.IFNA(VLOOKUP(A52,'Men DL'!$F$1:$G$47,2,FALSE),137)</f>
        <v>130</v>
      </c>
      <c r="C52">
        <f t="shared" si="3"/>
        <v>1343</v>
      </c>
      <c r="D52">
        <f t="shared" si="4"/>
        <v>1473</v>
      </c>
      <c r="E52">
        <f t="shared" si="5"/>
        <v>51</v>
      </c>
      <c r="F52">
        <f>_xlfn.IFNA(VLOOKUP($A52&amp;COLUMNS($F$1:F51),'Men Olympic'!$L$2:$M$550,2,FALSE),501)</f>
        <v>125</v>
      </c>
      <c r="G52">
        <f>_xlfn.IFNA(VLOOKUP($A52&amp;COLUMNS($F$1:G51),'Men Olympic'!$L$2:$M$550,2,FALSE),501)</f>
        <v>377</v>
      </c>
      <c r="H52">
        <f>_xlfn.IFNA(VLOOKUP($A52&amp;COLUMNS($F$1:H51),'Men Olympic'!$L$2:$M$550,2,FALSE),501)</f>
        <v>407</v>
      </c>
      <c r="I52">
        <f>_xlfn.IFNA(VLOOKUP($A52&amp;COLUMNS($F$1:I51),'Men Olympic'!$L$2:$M$550,2,FALSE),501)</f>
        <v>434</v>
      </c>
      <c r="J52" s="4">
        <f>COUNTIF('Men Olympic'!$K$2:$K$550,'Men Club Final'!A52)</f>
        <v>4</v>
      </c>
    </row>
    <row r="53" spans="1:10" x14ac:dyDescent="0.35">
      <c r="A53" t="s">
        <v>753</v>
      </c>
      <c r="B53">
        <f>_xlfn.IFNA(VLOOKUP(A53,'Men DL'!$F$1:$G$47,2,FALSE),137)</f>
        <v>137</v>
      </c>
      <c r="C53">
        <f t="shared" si="3"/>
        <v>1383</v>
      </c>
      <c r="D53">
        <f t="shared" si="4"/>
        <v>1520</v>
      </c>
      <c r="E53">
        <f t="shared" si="5"/>
        <v>52</v>
      </c>
      <c r="F53">
        <f>_xlfn.IFNA(VLOOKUP($A53&amp;COLUMNS($F$1:F52),'Men Olympic'!$L$2:$M$550,2,FALSE),501)</f>
        <v>319</v>
      </c>
      <c r="G53">
        <f>_xlfn.IFNA(VLOOKUP($A53&amp;COLUMNS($F$1:G52),'Men Olympic'!$L$2:$M$550,2,FALSE),501)</f>
        <v>334</v>
      </c>
      <c r="H53">
        <f>_xlfn.IFNA(VLOOKUP($A53&amp;COLUMNS($F$1:H52),'Men Olympic'!$L$2:$M$550,2,FALSE),501)</f>
        <v>351</v>
      </c>
      <c r="I53">
        <f>_xlfn.IFNA(VLOOKUP($A53&amp;COLUMNS($F$1:I52),'Men Olympic'!$L$2:$M$550,2,FALSE),501)</f>
        <v>379</v>
      </c>
      <c r="J53" s="4">
        <f>COUNTIF('Men Olympic'!$K$2:$K$550,'Men Club Final'!A55)</f>
        <v>5</v>
      </c>
    </row>
    <row r="54" spans="1:10" x14ac:dyDescent="0.35">
      <c r="A54" t="s">
        <v>809</v>
      </c>
      <c r="B54">
        <f>_xlfn.IFNA(VLOOKUP(A54,'Men DL'!$F$1:$G$47,2,FALSE),137)</f>
        <v>137</v>
      </c>
      <c r="C54">
        <f t="shared" si="3"/>
        <v>1386</v>
      </c>
      <c r="D54">
        <f t="shared" si="4"/>
        <v>1523</v>
      </c>
      <c r="E54">
        <f t="shared" si="5"/>
        <v>53</v>
      </c>
      <c r="F54">
        <f>_xlfn.IFNA(VLOOKUP($A54&amp;COLUMNS($F$1:F53),'Men Olympic'!$L$2:$M$550,2,FALSE),501)</f>
        <v>277</v>
      </c>
      <c r="G54">
        <f>_xlfn.IFNA(VLOOKUP($A54&amp;COLUMNS($F$1:G53),'Men Olympic'!$L$2:$M$550,2,FALSE),501)</f>
        <v>283</v>
      </c>
      <c r="H54">
        <f>_xlfn.IFNA(VLOOKUP($A54&amp;COLUMNS($F$1:H53),'Men Olympic'!$L$2:$M$550,2,FALSE),501)</f>
        <v>406</v>
      </c>
      <c r="I54">
        <f>_xlfn.IFNA(VLOOKUP($A54&amp;COLUMNS($F$1:I53),'Men Olympic'!$L$2:$M$550,2,FALSE),501)</f>
        <v>420</v>
      </c>
      <c r="J54" s="4">
        <f>COUNTIF('Men Olympic'!$K$2:$K$550,'Men Club Final'!A53)</f>
        <v>7</v>
      </c>
    </row>
    <row r="55" spans="1:10" x14ac:dyDescent="0.35">
      <c r="A55" t="s">
        <v>1092</v>
      </c>
      <c r="B55">
        <f>_xlfn.IFNA(VLOOKUP(A55,'Men DL'!$F$1:$G$47,2,FALSE),137)</f>
        <v>137</v>
      </c>
      <c r="C55">
        <f t="shared" si="3"/>
        <v>1409</v>
      </c>
      <c r="D55">
        <f t="shared" si="4"/>
        <v>1546</v>
      </c>
      <c r="E55">
        <f t="shared" si="5"/>
        <v>54</v>
      </c>
      <c r="F55">
        <f>_xlfn.IFNA(VLOOKUP($A55&amp;COLUMNS($F$1:F54),'Men Olympic'!$L$2:$M$550,2,FALSE),501)</f>
        <v>301</v>
      </c>
      <c r="G55">
        <f>_xlfn.IFNA(VLOOKUP($A55&amp;COLUMNS($F$1:G54),'Men Olympic'!$L$2:$M$550,2,FALSE),501)</f>
        <v>363</v>
      </c>
      <c r="H55">
        <f>_xlfn.IFNA(VLOOKUP($A55&amp;COLUMNS($F$1:H54),'Men Olympic'!$L$2:$M$550,2,FALSE),501)</f>
        <v>365</v>
      </c>
      <c r="I55">
        <f>_xlfn.IFNA(VLOOKUP($A55&amp;COLUMNS($F$1:I54),'Men Olympic'!$L$2:$M$550,2,FALSE),501)</f>
        <v>380</v>
      </c>
      <c r="J55" s="4">
        <f>COUNTIF('Men Olympic'!$K$2:$K$550,'Men Club Final'!A54)</f>
        <v>7</v>
      </c>
    </row>
    <row r="56" spans="1:10" x14ac:dyDescent="0.35">
      <c r="A56" t="s">
        <v>740</v>
      </c>
      <c r="B56">
        <f>_xlfn.IFNA(VLOOKUP(A56,'Men DL'!$F$1:$G$47,2,FALSE),137)</f>
        <v>137</v>
      </c>
      <c r="C56">
        <f t="shared" si="3"/>
        <v>1445</v>
      </c>
      <c r="D56">
        <f t="shared" si="4"/>
        <v>1582</v>
      </c>
      <c r="E56">
        <f t="shared" si="5"/>
        <v>55</v>
      </c>
      <c r="F56">
        <f>_xlfn.IFNA(VLOOKUP($A56&amp;COLUMNS($F$1:F55),'Men Olympic'!$L$2:$M$550,2,FALSE),501)</f>
        <v>284</v>
      </c>
      <c r="G56">
        <f>_xlfn.IFNA(VLOOKUP($A56&amp;COLUMNS($F$1:G55),'Men Olympic'!$L$2:$M$550,2,FALSE),501)</f>
        <v>315</v>
      </c>
      <c r="H56">
        <f>_xlfn.IFNA(VLOOKUP($A56&amp;COLUMNS($F$1:H55),'Men Olympic'!$L$2:$M$550,2,FALSE),501)</f>
        <v>397</v>
      </c>
      <c r="I56">
        <f>_xlfn.IFNA(VLOOKUP($A56&amp;COLUMNS($F$1:I55),'Men Olympic'!$L$2:$M$550,2,FALSE),501)</f>
        <v>449</v>
      </c>
      <c r="J56" s="4">
        <f>COUNTIF('Men Olympic'!$K$2:$K$550,'Men Club Final'!A56)</f>
        <v>9</v>
      </c>
    </row>
    <row r="57" spans="1:10" x14ac:dyDescent="0.35">
      <c r="A57" t="s">
        <v>813</v>
      </c>
      <c r="B57">
        <f>_xlfn.IFNA(VLOOKUP(A57,'Men DL'!$F$1:$G$47,2,FALSE),137)</f>
        <v>137</v>
      </c>
      <c r="C57">
        <f t="shared" si="3"/>
        <v>1462</v>
      </c>
      <c r="D57">
        <f t="shared" si="4"/>
        <v>1599</v>
      </c>
      <c r="E57">
        <f t="shared" si="5"/>
        <v>56</v>
      </c>
      <c r="F57">
        <f>_xlfn.IFNA(VLOOKUP($A57&amp;COLUMNS($F$1:F56),'Men Olympic'!$L$2:$M$550,2,FALSE),501)</f>
        <v>259</v>
      </c>
      <c r="G57">
        <f>_xlfn.IFNA(VLOOKUP($A57&amp;COLUMNS($F$1:G56),'Men Olympic'!$L$2:$M$550,2,FALSE),501)</f>
        <v>281</v>
      </c>
      <c r="H57">
        <f>_xlfn.IFNA(VLOOKUP($A57&amp;COLUMNS($F$1:H56),'Men Olympic'!$L$2:$M$550,2,FALSE),501)</f>
        <v>421</v>
      </c>
      <c r="I57">
        <f>_xlfn.IFNA(VLOOKUP($A57&amp;COLUMNS($F$1:I56),'Men Olympic'!$L$2:$M$550,2,FALSE),501)</f>
        <v>501</v>
      </c>
      <c r="J57" s="4">
        <f>COUNTIF('Men Olympic'!$K$2:$K$550,'Men Club Final'!A57)</f>
        <v>4</v>
      </c>
    </row>
    <row r="58" spans="1:10" x14ac:dyDescent="0.35">
      <c r="A58" t="s">
        <v>980</v>
      </c>
      <c r="B58">
        <f>_xlfn.IFNA(VLOOKUP(A58,'Men DL'!$F$1:$G$47,2,FALSE),137)</f>
        <v>137</v>
      </c>
      <c r="C58">
        <f t="shared" si="3"/>
        <v>1518</v>
      </c>
      <c r="D58">
        <f t="shared" si="4"/>
        <v>1655</v>
      </c>
      <c r="E58">
        <f t="shared" si="5"/>
        <v>57</v>
      </c>
      <c r="F58">
        <f>_xlfn.IFNA(VLOOKUP($A58&amp;COLUMNS($F$1:F57),'Men Olympic'!$L$2:$M$550,2,FALSE),501)</f>
        <v>187</v>
      </c>
      <c r="G58">
        <f>_xlfn.IFNA(VLOOKUP($A58&amp;COLUMNS($F$1:G57),'Men Olympic'!$L$2:$M$550,2,FALSE),501)</f>
        <v>329</v>
      </c>
      <c r="H58">
        <f>_xlfn.IFNA(VLOOKUP($A58&amp;COLUMNS($F$1:H57),'Men Olympic'!$L$2:$M$550,2,FALSE),501)</f>
        <v>501</v>
      </c>
      <c r="I58">
        <f>_xlfn.IFNA(VLOOKUP($A58&amp;COLUMNS($F$1:I57),'Men Olympic'!$L$2:$M$550,2,FALSE),501)</f>
        <v>501</v>
      </c>
      <c r="J58" s="4">
        <f>COUNTIF('Men Olympic'!$K$2:$K$550,'Men Club Final'!A59)</f>
        <v>3</v>
      </c>
    </row>
    <row r="59" spans="1:10" x14ac:dyDescent="0.35">
      <c r="A59" t="s">
        <v>1070</v>
      </c>
      <c r="B59">
        <f>_xlfn.IFNA(VLOOKUP(A59,'Men DL'!$F$1:$G$47,2,FALSE),137)</f>
        <v>137</v>
      </c>
      <c r="C59">
        <f t="shared" si="3"/>
        <v>1520</v>
      </c>
      <c r="D59">
        <f t="shared" si="4"/>
        <v>1657</v>
      </c>
      <c r="E59">
        <f t="shared" si="5"/>
        <v>58</v>
      </c>
      <c r="F59">
        <f>_xlfn.IFNA(VLOOKUP($A59&amp;COLUMNS($F$1:F58),'Men Olympic'!$L$2:$M$550,2,FALSE),501)</f>
        <v>80</v>
      </c>
      <c r="G59">
        <f>_xlfn.IFNA(VLOOKUP($A59&amp;COLUMNS($F$1:G58),'Men Olympic'!$L$2:$M$550,2,FALSE),501)</f>
        <v>438</v>
      </c>
      <c r="H59">
        <f>_xlfn.IFNA(VLOOKUP($A59&amp;COLUMNS($F$1:H58),'Men Olympic'!$L$2:$M$550,2,FALSE),501)</f>
        <v>501</v>
      </c>
      <c r="I59">
        <f>_xlfn.IFNA(VLOOKUP($A59&amp;COLUMNS($F$1:I58),'Men Olympic'!$L$2:$M$550,2,FALSE),501)</f>
        <v>501</v>
      </c>
      <c r="J59" s="4">
        <f>COUNTIF('Men Olympic'!$K$2:$K$550,'Men Club Final'!A58)</f>
        <v>2</v>
      </c>
    </row>
    <row r="60" spans="1:10" x14ac:dyDescent="0.35">
      <c r="A60" t="s">
        <v>133</v>
      </c>
      <c r="B60">
        <f>_xlfn.IFNA(VLOOKUP(A60,'Men DL'!$F$1:$G$47,2,FALSE),137)</f>
        <v>137</v>
      </c>
      <c r="C60">
        <f t="shared" si="3"/>
        <v>1539</v>
      </c>
      <c r="D60">
        <f t="shared" si="4"/>
        <v>1676</v>
      </c>
      <c r="E60">
        <f t="shared" si="5"/>
        <v>59</v>
      </c>
      <c r="F60">
        <f>_xlfn.IFNA(VLOOKUP($A60&amp;COLUMNS($F$1:F59),'Men Olympic'!$L$2:$M$550,2,FALSE),501)</f>
        <v>242</v>
      </c>
      <c r="G60">
        <f>_xlfn.IFNA(VLOOKUP($A60&amp;COLUMNS($F$1:G59),'Men Olympic'!$L$2:$M$550,2,FALSE),501)</f>
        <v>404</v>
      </c>
      <c r="H60">
        <f>_xlfn.IFNA(VLOOKUP($A60&amp;COLUMNS($F$1:H59),'Men Olympic'!$L$2:$M$550,2,FALSE),501)</f>
        <v>428</v>
      </c>
      <c r="I60">
        <f>_xlfn.IFNA(VLOOKUP($A60&amp;COLUMNS($F$1:I59),'Men Olympic'!$L$2:$M$550,2,FALSE),501)</f>
        <v>465</v>
      </c>
      <c r="J60" s="4">
        <f>COUNTIF('Men Olympic'!$K$2:$K$550,'Men Club Final'!A60)</f>
        <v>6</v>
      </c>
    </row>
    <row r="61" spans="1:10" x14ac:dyDescent="0.35">
      <c r="A61" t="s">
        <v>1071</v>
      </c>
      <c r="B61">
        <f>_xlfn.IFNA(VLOOKUP(A61,'Men DL'!$F$1:$G$47,2,FALSE),137)</f>
        <v>137</v>
      </c>
      <c r="C61">
        <f t="shared" si="3"/>
        <v>1556</v>
      </c>
      <c r="D61">
        <f t="shared" si="4"/>
        <v>1693</v>
      </c>
      <c r="E61">
        <f t="shared" si="5"/>
        <v>60</v>
      </c>
      <c r="F61">
        <f>_xlfn.IFNA(VLOOKUP($A61&amp;COLUMNS($F$1:F60),'Men Olympic'!$L$2:$M$550,2,FALSE),501)</f>
        <v>53</v>
      </c>
      <c r="G61">
        <f>_xlfn.IFNA(VLOOKUP($A61&amp;COLUMNS($F$1:G60),'Men Olympic'!$L$2:$M$550,2,FALSE),501)</f>
        <v>501</v>
      </c>
      <c r="H61">
        <f>_xlfn.IFNA(VLOOKUP($A61&amp;COLUMNS($F$1:H60),'Men Olympic'!$L$2:$M$550,2,FALSE),501)</f>
        <v>501</v>
      </c>
      <c r="I61">
        <f>_xlfn.IFNA(VLOOKUP($A61&amp;COLUMNS($F$1:I60),'Men Olympic'!$L$2:$M$550,2,FALSE),501)</f>
        <v>501</v>
      </c>
      <c r="J61" s="4">
        <f>COUNTIF('Men Olympic'!$K$2:$K$550,'Men Club Final'!A62)</f>
        <v>3</v>
      </c>
    </row>
    <row r="62" spans="1:10" x14ac:dyDescent="0.35">
      <c r="A62" t="s">
        <v>829</v>
      </c>
      <c r="B62">
        <f>_xlfn.IFNA(VLOOKUP(A62,'Men DL'!$F$1:$G$47,2,FALSE),137)</f>
        <v>137</v>
      </c>
      <c r="C62">
        <f t="shared" si="3"/>
        <v>1559</v>
      </c>
      <c r="D62">
        <f t="shared" si="4"/>
        <v>1696</v>
      </c>
      <c r="E62">
        <f t="shared" si="5"/>
        <v>61</v>
      </c>
      <c r="F62">
        <f>_xlfn.IFNA(VLOOKUP($A62&amp;COLUMNS($F$1:F61),'Men Olympic'!$L$2:$M$550,2,FALSE),501)</f>
        <v>201</v>
      </c>
      <c r="G62">
        <f>_xlfn.IFNA(VLOOKUP($A62&amp;COLUMNS($F$1:G61),'Men Olympic'!$L$2:$M$550,2,FALSE),501)</f>
        <v>396</v>
      </c>
      <c r="H62">
        <f>_xlfn.IFNA(VLOOKUP($A62&amp;COLUMNS($F$1:H61),'Men Olympic'!$L$2:$M$550,2,FALSE),501)</f>
        <v>461</v>
      </c>
      <c r="I62">
        <f>_xlfn.IFNA(VLOOKUP($A62&amp;COLUMNS($F$1:I61),'Men Olympic'!$L$2:$M$550,2,FALSE),501)</f>
        <v>501</v>
      </c>
      <c r="J62" s="4">
        <f>COUNTIF('Men Olympic'!$K$2:$K$550,'Men Club Final'!A61)</f>
        <v>1</v>
      </c>
    </row>
    <row r="63" spans="1:10" x14ac:dyDescent="0.35">
      <c r="A63" t="s">
        <v>780</v>
      </c>
      <c r="B63">
        <f>_xlfn.IFNA(VLOOKUP(A63,'Men DL'!$F$1:$G$47,2,FALSE),137)</f>
        <v>137</v>
      </c>
      <c r="C63">
        <f t="shared" si="3"/>
        <v>1573</v>
      </c>
      <c r="D63">
        <f t="shared" si="4"/>
        <v>1710</v>
      </c>
      <c r="E63">
        <f t="shared" si="5"/>
        <v>62</v>
      </c>
      <c r="F63">
        <f>_xlfn.IFNA(VLOOKUP($A63&amp;COLUMNS($F$1:F62),'Men Olympic'!$L$2:$M$550,2,FALSE),501)</f>
        <v>288</v>
      </c>
      <c r="G63">
        <f>_xlfn.IFNA(VLOOKUP($A63&amp;COLUMNS($F$1:G62),'Men Olympic'!$L$2:$M$550,2,FALSE),501)</f>
        <v>381</v>
      </c>
      <c r="H63">
        <f>_xlfn.IFNA(VLOOKUP($A63&amp;COLUMNS($F$1:H62),'Men Olympic'!$L$2:$M$550,2,FALSE),501)</f>
        <v>403</v>
      </c>
      <c r="I63">
        <f>_xlfn.IFNA(VLOOKUP($A63&amp;COLUMNS($F$1:I62),'Men Olympic'!$L$2:$M$550,2,FALSE),501)</f>
        <v>501</v>
      </c>
      <c r="J63" s="4">
        <f>COUNTIF('Men Olympic'!$K$2:$K$550,'Men Club Final'!A63)</f>
        <v>4</v>
      </c>
    </row>
    <row r="64" spans="1:10" x14ac:dyDescent="0.35">
      <c r="A64" t="s">
        <v>972</v>
      </c>
      <c r="B64">
        <f>_xlfn.IFNA(VLOOKUP(A64,'Men DL'!$F$1:$G$47,2,FALSE),137)</f>
        <v>137</v>
      </c>
      <c r="C64">
        <f t="shared" si="3"/>
        <v>1576</v>
      </c>
      <c r="D64">
        <f t="shared" si="4"/>
        <v>1713</v>
      </c>
      <c r="E64">
        <f t="shared" si="5"/>
        <v>63</v>
      </c>
      <c r="F64">
        <f>_xlfn.IFNA(VLOOKUP($A64&amp;COLUMNS($F$1:F63),'Men Olympic'!$L$2:$M$550,2,FALSE),501)</f>
        <v>250</v>
      </c>
      <c r="G64">
        <f>_xlfn.IFNA(VLOOKUP($A64&amp;COLUMNS($F$1:G63),'Men Olympic'!$L$2:$M$550,2,FALSE),501)</f>
        <v>324</v>
      </c>
      <c r="H64">
        <f>_xlfn.IFNA(VLOOKUP($A64&amp;COLUMNS($F$1:H63),'Men Olympic'!$L$2:$M$550,2,FALSE),501)</f>
        <v>501</v>
      </c>
      <c r="I64">
        <f>_xlfn.IFNA(VLOOKUP($A64&amp;COLUMNS($F$1:I63),'Men Olympic'!$L$2:$M$550,2,FALSE),501)</f>
        <v>501</v>
      </c>
      <c r="J64" s="4">
        <f>COUNTIF('Men Olympic'!$K$2:$K$550,'Men Club Final'!A64)</f>
        <v>2</v>
      </c>
    </row>
    <row r="65" spans="1:10" x14ac:dyDescent="0.35">
      <c r="A65" t="s">
        <v>138</v>
      </c>
      <c r="B65">
        <f>_xlfn.IFNA(VLOOKUP(A65,'Men DL'!$F$1:$G$47,2,FALSE),137)</f>
        <v>137</v>
      </c>
      <c r="C65">
        <f t="shared" si="3"/>
        <v>1585</v>
      </c>
      <c r="D65">
        <f t="shared" si="4"/>
        <v>1722</v>
      </c>
      <c r="E65">
        <f t="shared" si="5"/>
        <v>64</v>
      </c>
      <c r="F65">
        <f>_xlfn.IFNA(VLOOKUP($A65&amp;COLUMNS($F$1:F64),'Men Olympic'!$L$2:$M$550,2,FALSE),501)</f>
        <v>82</v>
      </c>
      <c r="G65">
        <f>_xlfn.IFNA(VLOOKUP($A65&amp;COLUMNS($F$1:G64),'Men Olympic'!$L$2:$M$550,2,FALSE),501)</f>
        <v>501</v>
      </c>
      <c r="H65">
        <f>_xlfn.IFNA(VLOOKUP($A65&amp;COLUMNS($F$1:H64),'Men Olympic'!$L$2:$M$550,2,FALSE),501)</f>
        <v>501</v>
      </c>
      <c r="I65">
        <f>_xlfn.IFNA(VLOOKUP($A65&amp;COLUMNS($F$1:I64),'Men Olympic'!$L$2:$M$550,2,FALSE),501)</f>
        <v>501</v>
      </c>
      <c r="J65" s="4">
        <f>COUNTIF('Men Olympic'!$K$2:$K$550,'Men Club Final'!A65)</f>
        <v>1</v>
      </c>
    </row>
    <row r="66" spans="1:10" x14ac:dyDescent="0.35">
      <c r="A66" t="s">
        <v>807</v>
      </c>
      <c r="B66">
        <f>_xlfn.IFNA(VLOOKUP(A66,'Men DL'!$F$1:$G$47,2,FALSE),137)</f>
        <v>137</v>
      </c>
      <c r="C66">
        <f t="shared" ref="C66:C82" si="6">SUM(F66:I66)</f>
        <v>1599</v>
      </c>
      <c r="D66">
        <f t="shared" ref="D66:D82" si="7">B66+C66</f>
        <v>1736</v>
      </c>
      <c r="E66">
        <f t="shared" ref="E66:E82" si="8">RANK(D66,$D$2:$D$100,1)</f>
        <v>65</v>
      </c>
      <c r="F66">
        <f>_xlfn.IFNA(VLOOKUP($A66&amp;COLUMNS($F$1:F65),'Men Olympic'!$L$2:$M$550,2,FALSE),501)</f>
        <v>165</v>
      </c>
      <c r="G66">
        <f>_xlfn.IFNA(VLOOKUP($A66&amp;COLUMNS($F$1:G65),'Men Olympic'!$L$2:$M$550,2,FALSE),501)</f>
        <v>432</v>
      </c>
      <c r="H66">
        <f>_xlfn.IFNA(VLOOKUP($A66&amp;COLUMNS($F$1:H65),'Men Olympic'!$L$2:$M$550,2,FALSE),501)</f>
        <v>501</v>
      </c>
      <c r="I66">
        <f>_xlfn.IFNA(VLOOKUP($A66&amp;COLUMNS($F$1:I65),'Men Olympic'!$L$2:$M$550,2,FALSE),501)</f>
        <v>501</v>
      </c>
      <c r="J66" s="4">
        <f>COUNTIF('Men Olympic'!$K$2:$K$550,'Men Club Final'!A66)</f>
        <v>3</v>
      </c>
    </row>
    <row r="67" spans="1:10" x14ac:dyDescent="0.35">
      <c r="A67" t="s">
        <v>1066</v>
      </c>
      <c r="B67">
        <f>_xlfn.IFNA(VLOOKUP(A67,'Men DL'!$F$1:$G$47,2,FALSE),137)</f>
        <v>137</v>
      </c>
      <c r="C67">
        <f t="shared" si="6"/>
        <v>1663</v>
      </c>
      <c r="D67">
        <f t="shared" si="7"/>
        <v>1800</v>
      </c>
      <c r="E67">
        <f t="shared" si="8"/>
        <v>66</v>
      </c>
      <c r="F67">
        <f>_xlfn.IFNA(VLOOKUP($A67&amp;COLUMNS($F$1:F66),'Men Olympic'!$L$2:$M$550,2,FALSE),501)</f>
        <v>160</v>
      </c>
      <c r="G67">
        <f>_xlfn.IFNA(VLOOKUP($A67&amp;COLUMNS($F$1:G66),'Men Olympic'!$L$2:$M$550,2,FALSE),501)</f>
        <v>501</v>
      </c>
      <c r="H67">
        <f>_xlfn.IFNA(VLOOKUP($A67&amp;COLUMNS($F$1:H66),'Men Olympic'!$L$2:$M$550,2,FALSE),501)</f>
        <v>501</v>
      </c>
      <c r="I67">
        <f>_xlfn.IFNA(VLOOKUP($A67&amp;COLUMNS($F$1:I66),'Men Olympic'!$L$2:$M$550,2,FALSE),501)</f>
        <v>501</v>
      </c>
      <c r="J67" s="4">
        <f>COUNTIF('Men Olympic'!$K$2:$K$550,'Men Club Final'!A68)</f>
        <v>2</v>
      </c>
    </row>
    <row r="68" spans="1:10" x14ac:dyDescent="0.35">
      <c r="A68" t="s">
        <v>743</v>
      </c>
      <c r="B68">
        <f>_xlfn.IFNA(VLOOKUP(A68,'Men DL'!$F$1:$G$47,2,FALSE),137)</f>
        <v>137</v>
      </c>
      <c r="C68">
        <f t="shared" si="6"/>
        <v>1666</v>
      </c>
      <c r="D68">
        <f t="shared" si="7"/>
        <v>1803</v>
      </c>
      <c r="E68">
        <f t="shared" si="8"/>
        <v>67</v>
      </c>
      <c r="F68">
        <f>_xlfn.IFNA(VLOOKUP($A68&amp;COLUMNS($F$1:F67),'Men Olympic'!$L$2:$M$550,2,FALSE),501)</f>
        <v>296</v>
      </c>
      <c r="G68">
        <f>_xlfn.IFNA(VLOOKUP($A68&amp;COLUMNS($F$1:G67),'Men Olympic'!$L$2:$M$550,2,FALSE),501)</f>
        <v>368</v>
      </c>
      <c r="H68">
        <f>_xlfn.IFNA(VLOOKUP($A68&amp;COLUMNS($F$1:H67),'Men Olympic'!$L$2:$M$550,2,FALSE),501)</f>
        <v>501</v>
      </c>
      <c r="I68">
        <f>_xlfn.IFNA(VLOOKUP($A68&amp;COLUMNS($F$1:I67),'Men Olympic'!$L$2:$M$550,2,FALSE),501)</f>
        <v>501</v>
      </c>
      <c r="J68" s="4">
        <f>COUNTIF('Men Olympic'!$K$2:$K$550,'Men Club Final'!A77)</f>
        <v>1</v>
      </c>
    </row>
    <row r="69" spans="1:10" x14ac:dyDescent="0.35">
      <c r="A69" t="s">
        <v>756</v>
      </c>
      <c r="B69">
        <f>_xlfn.IFNA(VLOOKUP(A69,'Men DL'!$F$1:$G$47,2,FALSE),137)</f>
        <v>137</v>
      </c>
      <c r="C69">
        <f t="shared" si="6"/>
        <v>1667</v>
      </c>
      <c r="D69">
        <f t="shared" si="7"/>
        <v>1804</v>
      </c>
      <c r="E69">
        <f t="shared" si="8"/>
        <v>68</v>
      </c>
      <c r="F69">
        <f>_xlfn.IFNA(VLOOKUP($A69&amp;COLUMNS($F$1:F68),'Men Olympic'!$L$2:$M$550,2,FALSE),501)</f>
        <v>356</v>
      </c>
      <c r="G69">
        <f>_xlfn.IFNA(VLOOKUP($A69&amp;COLUMNS($F$1:G68),'Men Olympic'!$L$2:$M$550,2,FALSE),501)</f>
        <v>414</v>
      </c>
      <c r="H69">
        <f>_xlfn.IFNA(VLOOKUP($A69&amp;COLUMNS($F$1:H68),'Men Olympic'!$L$2:$M$550,2,FALSE),501)</f>
        <v>425</v>
      </c>
      <c r="I69">
        <f>_xlfn.IFNA(VLOOKUP($A69&amp;COLUMNS($F$1:I68),'Men Olympic'!$L$2:$M$550,2,FALSE),501)</f>
        <v>472</v>
      </c>
      <c r="J69" s="4">
        <f>COUNTIF('Men Olympic'!$K$2:$K$550,'Men Club Final'!A67)</f>
        <v>1</v>
      </c>
    </row>
    <row r="70" spans="1:10" x14ac:dyDescent="0.35">
      <c r="A70" t="s">
        <v>900</v>
      </c>
      <c r="B70">
        <f>_xlfn.IFNA(VLOOKUP(A70,'Men DL'!$F$1:$G$47,2,FALSE),137)</f>
        <v>137</v>
      </c>
      <c r="C70">
        <f t="shared" si="6"/>
        <v>1677</v>
      </c>
      <c r="D70">
        <f t="shared" si="7"/>
        <v>1814</v>
      </c>
      <c r="E70">
        <f t="shared" si="8"/>
        <v>69</v>
      </c>
      <c r="F70">
        <f>_xlfn.IFNA(VLOOKUP($A70&amp;COLUMNS($F$1:F69),'Men Olympic'!$L$2:$M$550,2,FALSE),501)</f>
        <v>224</v>
      </c>
      <c r="G70">
        <f>_xlfn.IFNA(VLOOKUP($A70&amp;COLUMNS($F$1:G69),'Men Olympic'!$L$2:$M$550,2,FALSE),501)</f>
        <v>451</v>
      </c>
      <c r="H70">
        <f>_xlfn.IFNA(VLOOKUP($A70&amp;COLUMNS($F$1:H69),'Men Olympic'!$L$2:$M$550,2,FALSE),501)</f>
        <v>501</v>
      </c>
      <c r="I70">
        <f>_xlfn.IFNA(VLOOKUP($A70&amp;COLUMNS($F$1:I69),'Men Olympic'!$L$2:$M$550,2,FALSE),501)</f>
        <v>501</v>
      </c>
      <c r="J70" s="4">
        <f>COUNTIF('Men Olympic'!$K$2:$K$550,'Men Club Final'!A69)</f>
        <v>4</v>
      </c>
    </row>
    <row r="71" spans="1:10" x14ac:dyDescent="0.35">
      <c r="A71" t="s">
        <v>782</v>
      </c>
      <c r="B71">
        <f>_xlfn.IFNA(VLOOKUP(A71,'Men DL'!$F$1:$G$47,2,FALSE),137)</f>
        <v>137</v>
      </c>
      <c r="C71">
        <f t="shared" si="6"/>
        <v>1703</v>
      </c>
      <c r="D71">
        <f t="shared" si="7"/>
        <v>1840</v>
      </c>
      <c r="E71">
        <f t="shared" si="8"/>
        <v>70</v>
      </c>
      <c r="F71">
        <f>_xlfn.IFNA(VLOOKUP($A71&amp;COLUMNS($F$1:F70),'Men Olympic'!$L$2:$M$550,2,FALSE),501)</f>
        <v>200</v>
      </c>
      <c r="G71">
        <f>_xlfn.IFNA(VLOOKUP($A71&amp;COLUMNS($F$1:G70),'Men Olympic'!$L$2:$M$550,2,FALSE),501)</f>
        <v>501</v>
      </c>
      <c r="H71">
        <f>_xlfn.IFNA(VLOOKUP($A71&amp;COLUMNS($F$1:H70),'Men Olympic'!$L$2:$M$550,2,FALSE),501)</f>
        <v>501</v>
      </c>
      <c r="I71">
        <f>_xlfn.IFNA(VLOOKUP($A71&amp;COLUMNS($F$1:I70),'Men Olympic'!$L$2:$M$550,2,FALSE),501)</f>
        <v>501</v>
      </c>
      <c r="J71" s="4">
        <f>COUNTIF('Men Olympic'!$K$2:$K$550,'Men Club Final'!A70)</f>
        <v>2</v>
      </c>
    </row>
    <row r="72" spans="1:10" x14ac:dyDescent="0.35">
      <c r="A72" t="s">
        <v>839</v>
      </c>
      <c r="B72">
        <f>_xlfn.IFNA(VLOOKUP(A72,'Men DL'!$F$1:$G$47,2,FALSE),137)</f>
        <v>137</v>
      </c>
      <c r="C72">
        <f t="shared" si="6"/>
        <v>1729</v>
      </c>
      <c r="D72">
        <f t="shared" si="7"/>
        <v>1866</v>
      </c>
      <c r="E72">
        <f t="shared" si="8"/>
        <v>71</v>
      </c>
      <c r="F72">
        <f>_xlfn.IFNA(VLOOKUP($A72&amp;COLUMNS($F$1:F71),'Men Olympic'!$L$2:$M$550,2,FALSE),501)</f>
        <v>226</v>
      </c>
      <c r="G72">
        <f>_xlfn.IFNA(VLOOKUP($A72&amp;COLUMNS($F$1:G71),'Men Olympic'!$L$2:$M$550,2,FALSE),501)</f>
        <v>501</v>
      </c>
      <c r="H72">
        <f>_xlfn.IFNA(VLOOKUP($A72&amp;COLUMNS($F$1:H71),'Men Olympic'!$L$2:$M$550,2,FALSE),501)</f>
        <v>501</v>
      </c>
      <c r="I72">
        <f>_xlfn.IFNA(VLOOKUP($A72&amp;COLUMNS($F$1:I71),'Men Olympic'!$L$2:$M$550,2,FALSE),501)</f>
        <v>501</v>
      </c>
      <c r="J72" s="4">
        <f>COUNTIF('Men Olympic'!$K$2:$K$550,'Men Club Final'!A71)</f>
        <v>2</v>
      </c>
    </row>
    <row r="73" spans="1:10" x14ac:dyDescent="0.35">
      <c r="A73" t="s">
        <v>1021</v>
      </c>
      <c r="B73">
        <f>_xlfn.IFNA(VLOOKUP(A73,'Men DL'!$F$1:$G$47,2,FALSE),137)</f>
        <v>137</v>
      </c>
      <c r="C73">
        <f t="shared" si="6"/>
        <v>1746</v>
      </c>
      <c r="D73">
        <f t="shared" si="7"/>
        <v>1883</v>
      </c>
      <c r="E73">
        <f t="shared" si="8"/>
        <v>72</v>
      </c>
      <c r="F73">
        <f>_xlfn.IFNA(VLOOKUP($A73&amp;COLUMNS($F$1:F72),'Men Olympic'!$L$2:$M$550,2,FALSE),501)</f>
        <v>243</v>
      </c>
      <c r="G73">
        <f>_xlfn.IFNA(VLOOKUP($A73&amp;COLUMNS($F$1:G72),'Men Olympic'!$L$2:$M$550,2,FALSE),501)</f>
        <v>501</v>
      </c>
      <c r="H73">
        <f>_xlfn.IFNA(VLOOKUP($A73&amp;COLUMNS($F$1:H72),'Men Olympic'!$L$2:$M$550,2,FALSE),501)</f>
        <v>501</v>
      </c>
      <c r="I73">
        <f>_xlfn.IFNA(VLOOKUP($A73&amp;COLUMNS($F$1:I72),'Men Olympic'!$L$2:$M$550,2,FALSE),501)</f>
        <v>501</v>
      </c>
      <c r="J73" s="4">
        <f>COUNTIF('Men Olympic'!$K$2:$K$550,'Men Club Final'!A72)</f>
        <v>1</v>
      </c>
    </row>
    <row r="74" spans="1:10" x14ac:dyDescent="0.35">
      <c r="A74" t="s">
        <v>1089</v>
      </c>
      <c r="B74">
        <f>_xlfn.IFNA(VLOOKUP(A74,'Men DL'!$F$1:$G$47,2,FALSE),137)</f>
        <v>137</v>
      </c>
      <c r="C74">
        <f t="shared" si="6"/>
        <v>1759</v>
      </c>
      <c r="D74">
        <f t="shared" si="7"/>
        <v>1896</v>
      </c>
      <c r="E74">
        <f t="shared" si="8"/>
        <v>73</v>
      </c>
      <c r="F74">
        <f>_xlfn.IFNA(VLOOKUP($A74&amp;COLUMNS($F$1:F73),'Men Olympic'!$L$2:$M$550,2,FALSE),501)</f>
        <v>256</v>
      </c>
      <c r="G74">
        <f>_xlfn.IFNA(VLOOKUP($A74&amp;COLUMNS($F$1:G73),'Men Olympic'!$L$2:$M$550,2,FALSE),501)</f>
        <v>501</v>
      </c>
      <c r="H74">
        <f>_xlfn.IFNA(VLOOKUP($A74&amp;COLUMNS($F$1:H73),'Men Olympic'!$L$2:$M$550,2,FALSE),501)</f>
        <v>501</v>
      </c>
      <c r="I74">
        <f>_xlfn.IFNA(VLOOKUP($A74&amp;COLUMNS($F$1:I73),'Men Olympic'!$L$2:$M$550,2,FALSE),501)</f>
        <v>501</v>
      </c>
      <c r="J74" s="4">
        <f>COUNTIF('Men Olympic'!$K$2:$K$550,'Men Club Final'!A73)</f>
        <v>1</v>
      </c>
    </row>
    <row r="75" spans="1:10" x14ac:dyDescent="0.35">
      <c r="A75" t="s">
        <v>800</v>
      </c>
      <c r="B75">
        <f>_xlfn.IFNA(VLOOKUP(A75,'Men DL'!$F$1:$G$47,2,FALSE),137)</f>
        <v>137</v>
      </c>
      <c r="C75">
        <f t="shared" si="6"/>
        <v>1783</v>
      </c>
      <c r="D75">
        <f t="shared" si="7"/>
        <v>1920</v>
      </c>
      <c r="E75">
        <f t="shared" si="8"/>
        <v>74</v>
      </c>
      <c r="F75">
        <f>_xlfn.IFNA(VLOOKUP($A75&amp;COLUMNS($F$1:F74),'Men Olympic'!$L$2:$M$550,2,FALSE),501)</f>
        <v>280</v>
      </c>
      <c r="G75">
        <f>_xlfn.IFNA(VLOOKUP($A75&amp;COLUMNS($F$1:G74),'Men Olympic'!$L$2:$M$550,2,FALSE),501)</f>
        <v>501</v>
      </c>
      <c r="H75">
        <f>_xlfn.IFNA(VLOOKUP($A75&amp;COLUMNS($F$1:H74),'Men Olympic'!$L$2:$M$550,2,FALSE),501)</f>
        <v>501</v>
      </c>
      <c r="I75">
        <f>_xlfn.IFNA(VLOOKUP($A75&amp;COLUMNS($F$1:I74),'Men Olympic'!$L$2:$M$550,2,FALSE),501)</f>
        <v>501</v>
      </c>
      <c r="J75" s="4">
        <f>COUNTIF('Men Olympic'!$K$2:$K$550,'Men Club Final'!A74)</f>
        <v>1</v>
      </c>
    </row>
    <row r="76" spans="1:10" x14ac:dyDescent="0.35">
      <c r="A76" t="s">
        <v>1093</v>
      </c>
      <c r="B76">
        <f>_xlfn.IFNA(VLOOKUP(A76,'Men DL'!$F$1:$G$47,2,FALSE),137)</f>
        <v>137</v>
      </c>
      <c r="C76">
        <f t="shared" si="6"/>
        <v>1809</v>
      </c>
      <c r="D76">
        <f t="shared" si="7"/>
        <v>1946</v>
      </c>
      <c r="E76">
        <f t="shared" si="8"/>
        <v>75</v>
      </c>
      <c r="F76">
        <f>_xlfn.IFNA(VLOOKUP($A76&amp;COLUMNS($F$1:F75),'Men Olympic'!$L$2:$M$550,2,FALSE),501)</f>
        <v>429</v>
      </c>
      <c r="G76">
        <f>_xlfn.IFNA(VLOOKUP($A76&amp;COLUMNS($F$1:G75),'Men Olympic'!$L$2:$M$550,2,FALSE),501)</f>
        <v>437</v>
      </c>
      <c r="H76">
        <f>_xlfn.IFNA(VLOOKUP($A76&amp;COLUMNS($F$1:H75),'Men Olympic'!$L$2:$M$550,2,FALSE),501)</f>
        <v>469</v>
      </c>
      <c r="I76">
        <f>_xlfn.IFNA(VLOOKUP($A76&amp;COLUMNS($F$1:I75),'Men Olympic'!$L$2:$M$550,2,FALSE),501)</f>
        <v>474</v>
      </c>
      <c r="J76" s="4">
        <f>COUNTIF('Men Olympic'!$K$2:$K$550,'Men Club Final'!A75)</f>
        <v>2</v>
      </c>
    </row>
    <row r="77" spans="1:10" x14ac:dyDescent="0.35">
      <c r="A77" t="s">
        <v>853</v>
      </c>
      <c r="B77">
        <f>_xlfn.IFNA(VLOOKUP(A77,'Men DL'!$F$1:$G$47,2,FALSE),137)</f>
        <v>137</v>
      </c>
      <c r="C77">
        <f t="shared" si="6"/>
        <v>1867</v>
      </c>
      <c r="D77">
        <f t="shared" si="7"/>
        <v>2004</v>
      </c>
      <c r="E77">
        <f t="shared" si="8"/>
        <v>76</v>
      </c>
      <c r="F77">
        <f>_xlfn.IFNA(VLOOKUP($A77&amp;COLUMNS($F$1:F76),'Men Olympic'!$L$2:$M$550,2,FALSE),501)</f>
        <v>364</v>
      </c>
      <c r="G77">
        <f>_xlfn.IFNA(VLOOKUP($A77&amp;COLUMNS($F$1:G76),'Men Olympic'!$L$2:$M$550,2,FALSE),501)</f>
        <v>501</v>
      </c>
      <c r="H77">
        <f>_xlfn.IFNA(VLOOKUP($A77&amp;COLUMNS($F$1:H76),'Men Olympic'!$L$2:$M$550,2,FALSE),501)</f>
        <v>501</v>
      </c>
      <c r="I77">
        <f>_xlfn.IFNA(VLOOKUP($A77&amp;COLUMNS($F$1:I76),'Men Olympic'!$L$2:$M$550,2,FALSE),501)</f>
        <v>501</v>
      </c>
      <c r="J77" s="4">
        <f>COUNTIF('Men Olympic'!$K$2:$K$550,'Men Club Final'!A76)</f>
        <v>7</v>
      </c>
    </row>
    <row r="78" spans="1:10" ht="15.5" x14ac:dyDescent="0.35">
      <c r="A78" s="13" t="s">
        <v>1095</v>
      </c>
      <c r="B78">
        <f>_xlfn.IFNA(VLOOKUP(A78,'Men DL'!$F$1:$G$47,2,FALSE),137)</f>
        <v>137</v>
      </c>
      <c r="C78">
        <f t="shared" si="6"/>
        <v>1913</v>
      </c>
      <c r="D78">
        <f t="shared" si="7"/>
        <v>2050</v>
      </c>
      <c r="E78">
        <f t="shared" si="8"/>
        <v>77</v>
      </c>
      <c r="F78">
        <f>_xlfn.IFNA(VLOOKUP($A78&amp;COLUMNS($F$1:F77),'Men Olympic'!$L$2:$M$550,2,FALSE),501)</f>
        <v>410</v>
      </c>
      <c r="G78">
        <f>_xlfn.IFNA(VLOOKUP($A78&amp;COLUMNS($F$1:G77),'Men Olympic'!$L$2:$M$550,2,FALSE),501)</f>
        <v>501</v>
      </c>
      <c r="H78">
        <f>_xlfn.IFNA(VLOOKUP($A78&amp;COLUMNS($F$1:H77),'Men Olympic'!$L$2:$M$550,2,FALSE),501)</f>
        <v>501</v>
      </c>
      <c r="I78">
        <f>_xlfn.IFNA(VLOOKUP($A78&amp;COLUMNS($F$1:I77),'Men Olympic'!$L$2:$M$550,2,FALSE),501)</f>
        <v>501</v>
      </c>
      <c r="J78" s="4">
        <f>COUNTIF('Men Olympic'!$K$2:$K$550,'Men Club Final'!A82)</f>
        <v>1</v>
      </c>
    </row>
    <row r="79" spans="1:10" x14ac:dyDescent="0.35">
      <c r="A79" t="s">
        <v>804</v>
      </c>
      <c r="B79">
        <f>_xlfn.IFNA(VLOOKUP(A79,'Men DL'!$F$1:$G$47,2,FALSE),137)</f>
        <v>137</v>
      </c>
      <c r="C79">
        <f t="shared" si="6"/>
        <v>1914</v>
      </c>
      <c r="D79">
        <f t="shared" si="7"/>
        <v>2051</v>
      </c>
      <c r="E79">
        <f t="shared" si="8"/>
        <v>78</v>
      </c>
      <c r="F79">
        <f>_xlfn.IFNA(VLOOKUP($A79&amp;COLUMNS($F$1:F78),'Men Olympic'!$L$2:$M$550,2,FALSE),501)</f>
        <v>411</v>
      </c>
      <c r="G79">
        <f>_xlfn.IFNA(VLOOKUP($A79&amp;COLUMNS($F$1:G78),'Men Olympic'!$L$2:$M$550,2,FALSE),501)</f>
        <v>501</v>
      </c>
      <c r="H79">
        <f>_xlfn.IFNA(VLOOKUP($A79&amp;COLUMNS($F$1:H78),'Men Olympic'!$L$2:$M$550,2,FALSE),501)</f>
        <v>501</v>
      </c>
      <c r="I79">
        <f>_xlfn.IFNA(VLOOKUP($A79&amp;COLUMNS($F$1:I78),'Men Olympic'!$L$2:$M$550,2,FALSE),501)</f>
        <v>501</v>
      </c>
      <c r="J79" s="4">
        <f>COUNTIF('Men Olympic'!$K$2:$K$550,'Men Club Final'!A78)</f>
        <v>1</v>
      </c>
    </row>
    <row r="80" spans="1:10" x14ac:dyDescent="0.35">
      <c r="A80" t="s">
        <v>1091</v>
      </c>
      <c r="B80">
        <f>_xlfn.IFNA(VLOOKUP(A80,'Men DL'!$F$1:$G$47,2,FALSE),137)</f>
        <v>137</v>
      </c>
      <c r="C80">
        <f t="shared" si="6"/>
        <v>1944</v>
      </c>
      <c r="D80">
        <f t="shared" si="7"/>
        <v>2081</v>
      </c>
      <c r="E80">
        <f t="shared" si="8"/>
        <v>79</v>
      </c>
      <c r="F80">
        <f>_xlfn.IFNA(VLOOKUP($A80&amp;COLUMNS($F$1:F79),'Men Olympic'!$L$2:$M$550,2,FALSE),501)</f>
        <v>441</v>
      </c>
      <c r="G80">
        <f>_xlfn.IFNA(VLOOKUP($A80&amp;COLUMNS($F$1:G79),'Men Olympic'!$L$2:$M$550,2,FALSE),501)</f>
        <v>501</v>
      </c>
      <c r="H80">
        <f>_xlfn.IFNA(VLOOKUP($A80&amp;COLUMNS($F$1:H79),'Men Olympic'!$L$2:$M$550,2,FALSE),501)</f>
        <v>501</v>
      </c>
      <c r="I80">
        <f>_xlfn.IFNA(VLOOKUP($A80&amp;COLUMNS($F$1:I79),'Men Olympic'!$L$2:$M$550,2,FALSE),501)</f>
        <v>501</v>
      </c>
      <c r="J80" s="4">
        <f>COUNTIF('Men Olympic'!$K$2:$K$550,'Men Club Final'!A79)</f>
        <v>1</v>
      </c>
    </row>
    <row r="81" spans="1:10" x14ac:dyDescent="0.35">
      <c r="A81" t="s">
        <v>897</v>
      </c>
      <c r="B81">
        <f>_xlfn.IFNA(VLOOKUP(A81,'Men DL'!$F$1:$G$47,2,FALSE),137)</f>
        <v>137</v>
      </c>
      <c r="C81">
        <f t="shared" si="6"/>
        <v>1960</v>
      </c>
      <c r="D81">
        <f t="shared" si="7"/>
        <v>2097</v>
      </c>
      <c r="E81">
        <f t="shared" si="8"/>
        <v>80</v>
      </c>
      <c r="F81">
        <f>_xlfn.IFNA(VLOOKUP($A81&amp;COLUMNS($F$1:F80),'Men Olympic'!$L$2:$M$550,2,FALSE),501)</f>
        <v>457</v>
      </c>
      <c r="G81">
        <f>_xlfn.IFNA(VLOOKUP($A81&amp;COLUMNS($F$1:G80),'Men Olympic'!$L$2:$M$550,2,FALSE),501)</f>
        <v>501</v>
      </c>
      <c r="H81">
        <f>_xlfn.IFNA(VLOOKUP($A81&amp;COLUMNS($F$1:H80),'Men Olympic'!$L$2:$M$550,2,FALSE),501)</f>
        <v>501</v>
      </c>
      <c r="I81">
        <f>_xlfn.IFNA(VLOOKUP($A81&amp;COLUMNS($F$1:I80),'Men Olympic'!$L$2:$M$550,2,FALSE),501)</f>
        <v>501</v>
      </c>
      <c r="J81" s="4">
        <f>COUNTIF('Men Olympic'!$K$2:$K$550,'Men Club Final'!A80)</f>
        <v>2</v>
      </c>
    </row>
    <row r="82" spans="1:10" x14ac:dyDescent="0.35">
      <c r="A82" s="4" t="s">
        <v>856</v>
      </c>
      <c r="B82">
        <f>_xlfn.IFNA(VLOOKUP(A82,'Men DL'!$F$1:$G$47,2,FALSE),137)</f>
        <v>137</v>
      </c>
      <c r="C82">
        <f t="shared" si="6"/>
        <v>1991</v>
      </c>
      <c r="D82">
        <f t="shared" si="7"/>
        <v>2128</v>
      </c>
      <c r="E82">
        <f t="shared" si="8"/>
        <v>81</v>
      </c>
      <c r="F82">
        <f>_xlfn.IFNA(VLOOKUP($A82&amp;COLUMNS($F$1:F81),'Men Olympic'!$L$2:$M$550,2,FALSE),501)</f>
        <v>488</v>
      </c>
      <c r="G82">
        <f>_xlfn.IFNA(VLOOKUP($A82&amp;COLUMNS($F$1:G81),'Men Olympic'!$L$2:$M$550,2,FALSE),501)</f>
        <v>501</v>
      </c>
      <c r="H82">
        <f>_xlfn.IFNA(VLOOKUP($A82&amp;COLUMNS($F$1:H81),'Men Olympic'!$L$2:$M$550,2,FALSE),501)</f>
        <v>501</v>
      </c>
      <c r="I82">
        <f>_xlfn.IFNA(VLOOKUP($A82&amp;COLUMNS($F$1:I81),'Men Olympic'!$L$2:$M$550,2,FALSE),501)</f>
        <v>501</v>
      </c>
      <c r="J82" s="4">
        <f>COUNTIF('Men Olympic'!$K$2:$K$550,'Men Club Final'!A81)</f>
        <v>1</v>
      </c>
    </row>
  </sheetData>
  <sortState ref="A2:J82">
    <sortCondition ref="E2:E8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9"/>
  <sheetViews>
    <sheetView workbookViewId="0">
      <selection activeCell="N22" sqref="N22"/>
    </sheetView>
  </sheetViews>
  <sheetFormatPr defaultColWidth="10.90625" defaultRowHeight="14.5" x14ac:dyDescent="0.35"/>
  <cols>
    <col min="1" max="1" width="50.81640625" customWidth="1"/>
    <col min="6" max="6" width="17.81640625" customWidth="1"/>
    <col min="7" max="7" width="16.453125" customWidth="1"/>
    <col min="8" max="8" width="16" customWidth="1"/>
    <col min="9" max="9" width="15.81640625" customWidth="1"/>
    <col min="10" max="10" width="15" customWidth="1"/>
  </cols>
  <sheetData>
    <row r="1" spans="1:11" x14ac:dyDescent="0.35">
      <c r="A1" s="5" t="s">
        <v>1085</v>
      </c>
      <c r="B1" s="7" t="s">
        <v>1086</v>
      </c>
      <c r="C1" s="7" t="s">
        <v>1087</v>
      </c>
      <c r="D1" s="7" t="s">
        <v>1084</v>
      </c>
      <c r="E1" s="7" t="s">
        <v>1075</v>
      </c>
      <c r="F1" s="7" t="s">
        <v>1105</v>
      </c>
      <c r="G1" t="s">
        <v>1076</v>
      </c>
      <c r="H1" t="s">
        <v>1077</v>
      </c>
      <c r="I1" t="s">
        <v>1078</v>
      </c>
      <c r="J1" t="s">
        <v>1079</v>
      </c>
      <c r="K1" t="s">
        <v>1108</v>
      </c>
    </row>
    <row r="2" spans="1:11" x14ac:dyDescent="0.35">
      <c r="A2" t="s">
        <v>25</v>
      </c>
      <c r="B2">
        <f>_xlfn.IFNA(VLOOKUP(A2,'Women DL'!$E$2:$F$50,2,FALSE),104)</f>
        <v>4</v>
      </c>
      <c r="C2">
        <f t="shared" ref="C2:C33" si="0">SUM(G2:J2)</f>
        <v>35</v>
      </c>
      <c r="D2">
        <f t="shared" ref="D2:D33" si="1">B2+C2</f>
        <v>39</v>
      </c>
      <c r="E2">
        <f t="shared" ref="E2:E33" si="2">RANK(D2,$D$2:$D$68,1)</f>
        <v>1</v>
      </c>
      <c r="F2">
        <v>1</v>
      </c>
      <c r="G2">
        <f>_xlfn.IFNA(VLOOKUP($A2&amp;COLUMNS($G$1:G1),'Women Olympic'!$L$2:$M$344,2,FALSE),333)</f>
        <v>1</v>
      </c>
      <c r="H2">
        <f>_xlfn.IFNA(VLOOKUP($A2&amp;COLUMNS($G$1:H1),'Women Olympic'!$L$2:$M$344,2,FALSE),333)</f>
        <v>8</v>
      </c>
      <c r="I2">
        <f>_xlfn.IFNA(VLOOKUP($A2&amp;COLUMNS($G$1:I1),'Women Olympic'!$L$2:$M$344,2,FALSE),333)</f>
        <v>12</v>
      </c>
      <c r="J2">
        <f>_xlfn.IFNA(VLOOKUP($A2&amp;COLUMNS($G$1:J1),'Women Olympic'!$L$2:$M$344,2,FALSE),333)</f>
        <v>14</v>
      </c>
      <c r="K2" s="4">
        <f>COUNTIF('Women Olympic'!$K$2:$K$344,A2)</f>
        <v>24</v>
      </c>
    </row>
    <row r="3" spans="1:11" x14ac:dyDescent="0.35">
      <c r="A3" t="s">
        <v>7</v>
      </c>
      <c r="B3">
        <f>_xlfn.IFNA(VLOOKUP(A3,'Women DL'!$E$2:$F$50,2,FALSE),104)</f>
        <v>7</v>
      </c>
      <c r="C3">
        <f t="shared" si="0"/>
        <v>40</v>
      </c>
      <c r="D3">
        <f t="shared" si="1"/>
        <v>47</v>
      </c>
      <c r="E3">
        <f t="shared" si="2"/>
        <v>2</v>
      </c>
      <c r="F3">
        <v>2</v>
      </c>
      <c r="G3">
        <f>_xlfn.IFNA(VLOOKUP($A3&amp;COLUMNS($G$1:G2),'Women Olympic'!$L$2:$M$344,2,FALSE),333)</f>
        <v>3</v>
      </c>
      <c r="H3">
        <f>_xlfn.IFNA(VLOOKUP($A3&amp;COLUMNS($G$1:H2),'Women Olympic'!$L$2:$M$344,2,FALSE),333)</f>
        <v>10</v>
      </c>
      <c r="I3">
        <f>_xlfn.IFNA(VLOOKUP($A3&amp;COLUMNS($G$1:I2),'Women Olympic'!$L$2:$M$344,2,FALSE),333)</f>
        <v>11</v>
      </c>
      <c r="J3">
        <f>_xlfn.IFNA(VLOOKUP($A3&amp;COLUMNS($G$1:J2),'Women Olympic'!$L$2:$M$344,2,FALSE),333)</f>
        <v>16</v>
      </c>
      <c r="K3" s="4">
        <f>COUNTIF('Women Olympic'!$K$2:$K$344,A3)</f>
        <v>13</v>
      </c>
    </row>
    <row r="4" spans="1:11" x14ac:dyDescent="0.35">
      <c r="A4" t="s">
        <v>10</v>
      </c>
      <c r="B4">
        <f>_xlfn.IFNA(VLOOKUP(A4,'Women DL'!$E$2:$F$50,2,FALSE),104)</f>
        <v>1</v>
      </c>
      <c r="C4">
        <f t="shared" si="0"/>
        <v>75</v>
      </c>
      <c r="D4">
        <f t="shared" si="1"/>
        <v>76</v>
      </c>
      <c r="E4">
        <f t="shared" si="2"/>
        <v>3</v>
      </c>
      <c r="F4">
        <v>3</v>
      </c>
      <c r="G4">
        <f>_xlfn.IFNA(VLOOKUP($A4&amp;COLUMNS($G$1:G3),'Women Olympic'!$L$2:$M$344,2,FALSE),333)</f>
        <v>4</v>
      </c>
      <c r="H4">
        <f>_xlfn.IFNA(VLOOKUP($A4&amp;COLUMNS($G$1:H3),'Women Olympic'!$L$2:$M$344,2,FALSE),333)</f>
        <v>20</v>
      </c>
      <c r="I4">
        <f>_xlfn.IFNA(VLOOKUP($A4&amp;COLUMNS($G$1:I3),'Women Olympic'!$L$2:$M$344,2,FALSE),333)</f>
        <v>22</v>
      </c>
      <c r="J4">
        <f>_xlfn.IFNA(VLOOKUP($A4&amp;COLUMNS($G$1:J3),'Women Olympic'!$L$2:$M$344,2,FALSE),333)</f>
        <v>29</v>
      </c>
      <c r="K4" s="4">
        <f>COUNTIF('Women Olympic'!$K$2:$K$344,A4)</f>
        <v>5</v>
      </c>
    </row>
    <row r="5" spans="1:11" x14ac:dyDescent="0.35">
      <c r="A5" t="s">
        <v>28</v>
      </c>
      <c r="B5">
        <f>_xlfn.IFNA(VLOOKUP(A5,'Women DL'!$E$2:$F$50,2,FALSE),104)</f>
        <v>10</v>
      </c>
      <c r="C5">
        <f t="shared" si="0"/>
        <v>95</v>
      </c>
      <c r="D5">
        <f t="shared" si="1"/>
        <v>105</v>
      </c>
      <c r="E5">
        <f t="shared" si="2"/>
        <v>4</v>
      </c>
      <c r="F5">
        <v>4</v>
      </c>
      <c r="G5">
        <f>_xlfn.IFNA(VLOOKUP($A5&amp;COLUMNS($G$1:G4),'Women Olympic'!$L$2:$M$344,2,FALSE),333)</f>
        <v>2</v>
      </c>
      <c r="H5">
        <f>_xlfn.IFNA(VLOOKUP($A5&amp;COLUMNS($G$1:H4),'Women Olympic'!$L$2:$M$344,2,FALSE),333)</f>
        <v>5</v>
      </c>
      <c r="I5">
        <f>_xlfn.IFNA(VLOOKUP($A5&amp;COLUMNS($G$1:I4),'Women Olympic'!$L$2:$M$344,2,FALSE),333)</f>
        <v>41</v>
      </c>
      <c r="J5">
        <f>_xlfn.IFNA(VLOOKUP($A5&amp;COLUMNS($G$1:J4),'Women Olympic'!$L$2:$M$344,2,FALSE),333)</f>
        <v>47</v>
      </c>
      <c r="K5" s="4">
        <f>COUNTIF('Women Olympic'!$K$2:$K$344,A5)</f>
        <v>7</v>
      </c>
    </row>
    <row r="6" spans="1:11" x14ac:dyDescent="0.35">
      <c r="A6" t="s">
        <v>54</v>
      </c>
      <c r="B6">
        <f>_xlfn.IFNA(VLOOKUP(A6,'Women DL'!$E$2:$F$50,2,FALSE),104)</f>
        <v>37</v>
      </c>
      <c r="C6">
        <f t="shared" si="0"/>
        <v>151</v>
      </c>
      <c r="D6">
        <f t="shared" si="1"/>
        <v>188</v>
      </c>
      <c r="E6">
        <f t="shared" si="2"/>
        <v>5</v>
      </c>
      <c r="F6">
        <v>5</v>
      </c>
      <c r="G6">
        <f>_xlfn.IFNA(VLOOKUP($A6&amp;COLUMNS($G$1:G5),'Women Olympic'!$L$2:$M$344,2,FALSE),333)</f>
        <v>13</v>
      </c>
      <c r="H6">
        <f>_xlfn.IFNA(VLOOKUP($A6&amp;COLUMNS($G$1:H5),'Women Olympic'!$L$2:$M$344,2,FALSE),333)</f>
        <v>27</v>
      </c>
      <c r="I6">
        <f>_xlfn.IFNA(VLOOKUP($A6&amp;COLUMNS($G$1:I5),'Women Olympic'!$L$2:$M$344,2,FALSE),333)</f>
        <v>49</v>
      </c>
      <c r="J6">
        <f>_xlfn.IFNA(VLOOKUP($A6&amp;COLUMNS($G$1:J5),'Women Olympic'!$L$2:$M$344,2,FALSE),333)</f>
        <v>62</v>
      </c>
      <c r="K6" s="4">
        <f>COUNTIF('Women Olympic'!$K$2:$K$344,A6)</f>
        <v>9</v>
      </c>
    </row>
    <row r="7" spans="1:11" x14ac:dyDescent="0.35">
      <c r="A7" t="s">
        <v>33</v>
      </c>
      <c r="B7">
        <f>_xlfn.IFNA(VLOOKUP(A7,'Women DL'!$E$2:$F$50,2,FALSE),104)</f>
        <v>25</v>
      </c>
      <c r="C7">
        <f t="shared" si="0"/>
        <v>168</v>
      </c>
      <c r="D7">
        <f t="shared" si="1"/>
        <v>193</v>
      </c>
      <c r="E7">
        <f t="shared" si="2"/>
        <v>6</v>
      </c>
      <c r="F7">
        <v>6</v>
      </c>
      <c r="G7">
        <f>_xlfn.IFNA(VLOOKUP($A7&amp;COLUMNS($G$1:G6),'Women Olympic'!$L$2:$M$344,2,FALSE),333)</f>
        <v>23</v>
      </c>
      <c r="H7">
        <f>_xlfn.IFNA(VLOOKUP($A7&amp;COLUMNS($G$1:H6),'Women Olympic'!$L$2:$M$344,2,FALSE),333)</f>
        <v>25</v>
      </c>
      <c r="I7">
        <f>_xlfn.IFNA(VLOOKUP($A7&amp;COLUMNS($G$1:I6),'Women Olympic'!$L$2:$M$344,2,FALSE),333)</f>
        <v>45</v>
      </c>
      <c r="J7">
        <f>_xlfn.IFNA(VLOOKUP($A7&amp;COLUMNS($G$1:J6),'Women Olympic'!$L$2:$M$344,2,FALSE),333)</f>
        <v>75</v>
      </c>
      <c r="K7" s="4">
        <f>COUNTIF('Women Olympic'!$K$2:$K$344,A7)</f>
        <v>11</v>
      </c>
    </row>
    <row r="8" spans="1:11" x14ac:dyDescent="0.35">
      <c r="A8" t="s">
        <v>100</v>
      </c>
      <c r="B8">
        <f>_xlfn.IFNA(VLOOKUP(A8,'Women DL'!$E$2:$F$50,2,FALSE),104)</f>
        <v>73</v>
      </c>
      <c r="C8">
        <f t="shared" si="0"/>
        <v>154</v>
      </c>
      <c r="D8">
        <f t="shared" si="1"/>
        <v>227</v>
      </c>
      <c r="E8">
        <f t="shared" si="2"/>
        <v>7</v>
      </c>
      <c r="F8">
        <v>7</v>
      </c>
      <c r="G8">
        <f>_xlfn.IFNA(VLOOKUP($A8&amp;COLUMNS($G$1:G7),'Women Olympic'!$L$2:$M$344,2,FALSE),333)</f>
        <v>6</v>
      </c>
      <c r="H8">
        <f>_xlfn.IFNA(VLOOKUP($A8&amp;COLUMNS($G$1:H7),'Women Olympic'!$L$2:$M$344,2,FALSE),333)</f>
        <v>31</v>
      </c>
      <c r="I8">
        <f>_xlfn.IFNA(VLOOKUP($A8&amp;COLUMNS($G$1:I7),'Women Olympic'!$L$2:$M$344,2,FALSE),333)</f>
        <v>58</v>
      </c>
      <c r="J8">
        <f>_xlfn.IFNA(VLOOKUP($A8&amp;COLUMNS($G$1:J7),'Women Olympic'!$L$2:$M$344,2,FALSE),333)</f>
        <v>59</v>
      </c>
      <c r="K8" s="4">
        <f>COUNTIF('Women Olympic'!$K$2:$K$344,A8)</f>
        <v>10</v>
      </c>
    </row>
    <row r="9" spans="1:11" x14ac:dyDescent="0.35">
      <c r="A9" t="s">
        <v>51</v>
      </c>
      <c r="B9">
        <f>_xlfn.IFNA(VLOOKUP(A9,'Women DL'!$E$2:$F$50,2,FALSE),104)</f>
        <v>70</v>
      </c>
      <c r="C9">
        <f t="shared" si="0"/>
        <v>173</v>
      </c>
      <c r="D9">
        <f t="shared" si="1"/>
        <v>243</v>
      </c>
      <c r="E9">
        <f t="shared" si="2"/>
        <v>8</v>
      </c>
      <c r="F9">
        <v>8</v>
      </c>
      <c r="G9">
        <f>_xlfn.IFNA(VLOOKUP($A9&amp;COLUMNS($G$1:G8),'Women Olympic'!$L$2:$M$344,2,FALSE),333)</f>
        <v>28</v>
      </c>
      <c r="H9">
        <f>_xlfn.IFNA(VLOOKUP($A9&amp;COLUMNS($G$1:H8),'Women Olympic'!$L$2:$M$344,2,FALSE),333)</f>
        <v>32</v>
      </c>
      <c r="I9">
        <f>_xlfn.IFNA(VLOOKUP($A9&amp;COLUMNS($G$1:I8),'Women Olympic'!$L$2:$M$344,2,FALSE),333)</f>
        <v>48</v>
      </c>
      <c r="J9">
        <f>_xlfn.IFNA(VLOOKUP($A9&amp;COLUMNS($G$1:J8),'Women Olympic'!$L$2:$M$344,2,FALSE),333)</f>
        <v>65</v>
      </c>
      <c r="K9" s="4">
        <f>COUNTIF('Women Olympic'!$K$2:$K$344,A9)</f>
        <v>7</v>
      </c>
    </row>
    <row r="10" spans="1:11" x14ac:dyDescent="0.35">
      <c r="A10" t="s">
        <v>15</v>
      </c>
      <c r="B10">
        <f>_xlfn.IFNA(VLOOKUP(A10,'Women DL'!$E$2:$F$50,2,FALSE),104)</f>
        <v>19</v>
      </c>
      <c r="C10">
        <f t="shared" si="0"/>
        <v>245</v>
      </c>
      <c r="D10">
        <f t="shared" si="1"/>
        <v>264</v>
      </c>
      <c r="E10">
        <f t="shared" si="2"/>
        <v>9</v>
      </c>
      <c r="F10">
        <v>9</v>
      </c>
      <c r="G10">
        <f>_xlfn.IFNA(VLOOKUP($A10&amp;COLUMNS($G$1:G9),'Women Olympic'!$L$2:$M$344,2,FALSE),333)</f>
        <v>7</v>
      </c>
      <c r="H10">
        <f>_xlfn.IFNA(VLOOKUP($A10&amp;COLUMNS($G$1:H9),'Women Olympic'!$L$2:$M$344,2,FALSE),333)</f>
        <v>63</v>
      </c>
      <c r="I10">
        <f>_xlfn.IFNA(VLOOKUP($A10&amp;COLUMNS($G$1:I9),'Women Olympic'!$L$2:$M$344,2,FALSE),333)</f>
        <v>79</v>
      </c>
      <c r="J10">
        <f>_xlfn.IFNA(VLOOKUP($A10&amp;COLUMNS($G$1:J9),'Women Olympic'!$L$2:$M$344,2,FALSE),333)</f>
        <v>96</v>
      </c>
      <c r="K10" s="4">
        <f>COUNTIF('Women Olympic'!$K$2:$K$344,A10)</f>
        <v>7</v>
      </c>
    </row>
    <row r="11" spans="1:11" x14ac:dyDescent="0.35">
      <c r="A11" t="s">
        <v>45</v>
      </c>
      <c r="B11">
        <f>_xlfn.IFNA(VLOOKUP(A11,'Women DL'!$E$2:$F$50,2,FALSE),104)</f>
        <v>28</v>
      </c>
      <c r="C11">
        <f t="shared" si="0"/>
        <v>247</v>
      </c>
      <c r="D11">
        <f t="shared" si="1"/>
        <v>275</v>
      </c>
      <c r="E11">
        <f t="shared" si="2"/>
        <v>10</v>
      </c>
      <c r="F11">
        <v>10</v>
      </c>
      <c r="G11">
        <f>_xlfn.IFNA(VLOOKUP($A11&amp;COLUMNS($G$1:G10),'Women Olympic'!$L$2:$M$344,2,FALSE),333)</f>
        <v>19</v>
      </c>
      <c r="H11">
        <f>_xlfn.IFNA(VLOOKUP($A11&amp;COLUMNS($G$1:H10),'Women Olympic'!$L$2:$M$344,2,FALSE),333)</f>
        <v>21</v>
      </c>
      <c r="I11">
        <f>_xlfn.IFNA(VLOOKUP($A11&amp;COLUMNS($G$1:I10),'Women Olympic'!$L$2:$M$344,2,FALSE),333)</f>
        <v>68</v>
      </c>
      <c r="J11">
        <f>_xlfn.IFNA(VLOOKUP($A11&amp;COLUMNS($G$1:J10),'Women Olympic'!$L$2:$M$344,2,FALSE),333)</f>
        <v>139</v>
      </c>
      <c r="K11" s="4">
        <f>COUNTIF('Women Olympic'!$K$2:$K$344,A11)</f>
        <v>6</v>
      </c>
    </row>
    <row r="12" spans="1:11" x14ac:dyDescent="0.35">
      <c r="A12" t="s">
        <v>196</v>
      </c>
      <c r="B12">
        <f>_xlfn.IFNA(VLOOKUP(A12,'Women DL'!$E$2:$F$50,2,FALSE),104)</f>
        <v>34</v>
      </c>
      <c r="C12">
        <f t="shared" si="0"/>
        <v>329</v>
      </c>
      <c r="D12">
        <f t="shared" si="1"/>
        <v>363</v>
      </c>
      <c r="E12">
        <f t="shared" si="2"/>
        <v>11</v>
      </c>
      <c r="F12">
        <v>11</v>
      </c>
      <c r="G12">
        <f>_xlfn.IFNA(VLOOKUP($A12&amp;COLUMNS($G$1:G11),'Women Olympic'!$L$2:$M$344,2,FALSE),333)</f>
        <v>51</v>
      </c>
      <c r="H12">
        <f>_xlfn.IFNA(VLOOKUP($A12&amp;COLUMNS($G$1:H11),'Women Olympic'!$L$2:$M$344,2,FALSE),333)</f>
        <v>61</v>
      </c>
      <c r="I12">
        <f>_xlfn.IFNA(VLOOKUP($A12&amp;COLUMNS($G$1:I11),'Women Olympic'!$L$2:$M$344,2,FALSE),333)</f>
        <v>76</v>
      </c>
      <c r="J12">
        <f>_xlfn.IFNA(VLOOKUP($A12&amp;COLUMNS($G$1:J11),'Women Olympic'!$L$2:$M$344,2,FALSE),333)</f>
        <v>141</v>
      </c>
      <c r="K12" s="4">
        <f>COUNTIF('Women Olympic'!$K$2:$K$344,A12)</f>
        <v>6</v>
      </c>
    </row>
    <row r="13" spans="1:11" x14ac:dyDescent="0.35">
      <c r="A13" t="s">
        <v>20</v>
      </c>
      <c r="B13">
        <f>_xlfn.IFNA(VLOOKUP(A13,'Women DL'!$E$2:$F$50,2,FALSE),104)</f>
        <v>49</v>
      </c>
      <c r="C13">
        <f t="shared" si="0"/>
        <v>364</v>
      </c>
      <c r="D13">
        <f t="shared" si="1"/>
        <v>413</v>
      </c>
      <c r="E13">
        <f t="shared" si="2"/>
        <v>12</v>
      </c>
      <c r="F13">
        <v>12</v>
      </c>
      <c r="G13">
        <f>_xlfn.IFNA(VLOOKUP($A13&amp;COLUMNS($G$1:G12),'Women Olympic'!$L$2:$M$344,2,FALSE),333)</f>
        <v>39</v>
      </c>
      <c r="H13">
        <f>_xlfn.IFNA(VLOOKUP($A13&amp;COLUMNS($G$1:H12),'Women Olympic'!$L$2:$M$344,2,FALSE),333)</f>
        <v>55</v>
      </c>
      <c r="I13">
        <f>_xlfn.IFNA(VLOOKUP($A13&amp;COLUMNS($G$1:I12),'Women Olympic'!$L$2:$M$344,2,FALSE),333)</f>
        <v>119</v>
      </c>
      <c r="J13">
        <f>_xlfn.IFNA(VLOOKUP($A13&amp;COLUMNS($G$1:J12),'Women Olympic'!$L$2:$M$344,2,FALSE),333)</f>
        <v>151</v>
      </c>
      <c r="K13" s="4">
        <f>COUNTIF('Women Olympic'!$K$2:$K$344,A13)</f>
        <v>7</v>
      </c>
    </row>
    <row r="14" spans="1:11" x14ac:dyDescent="0.35">
      <c r="A14" t="s">
        <v>112</v>
      </c>
      <c r="B14">
        <f>_xlfn.IFNA(VLOOKUP(A14,'Women DL'!$E$2:$F$50,2,FALSE),104)</f>
        <v>52</v>
      </c>
      <c r="C14">
        <f t="shared" si="0"/>
        <v>418</v>
      </c>
      <c r="D14">
        <f t="shared" si="1"/>
        <v>470</v>
      </c>
      <c r="E14">
        <f t="shared" si="2"/>
        <v>13</v>
      </c>
      <c r="F14">
        <v>13</v>
      </c>
      <c r="G14">
        <f>_xlfn.IFNA(VLOOKUP($A14&amp;COLUMNS($G$1:G13),'Women Olympic'!$L$2:$M$344,2,FALSE),333)</f>
        <v>38</v>
      </c>
      <c r="H14">
        <f>_xlfn.IFNA(VLOOKUP($A14&amp;COLUMNS($G$1:H13),'Women Olympic'!$L$2:$M$344,2,FALSE),333)</f>
        <v>89</v>
      </c>
      <c r="I14">
        <f>_xlfn.IFNA(VLOOKUP($A14&amp;COLUMNS($G$1:I13),'Women Olympic'!$L$2:$M$344,2,FALSE),333)</f>
        <v>123</v>
      </c>
      <c r="J14">
        <f>_xlfn.IFNA(VLOOKUP($A14&amp;COLUMNS($G$1:J13),'Women Olympic'!$L$2:$M$344,2,FALSE),333)</f>
        <v>168</v>
      </c>
      <c r="K14" s="4">
        <f>COUNTIF('Women Olympic'!$K$2:$K$344,A14)</f>
        <v>6</v>
      </c>
    </row>
    <row r="15" spans="1:11" x14ac:dyDescent="0.35">
      <c r="A15" t="s">
        <v>89</v>
      </c>
      <c r="B15">
        <f>_xlfn.IFNA(VLOOKUP(A15,'Women DL'!$E$2:$F$50,2,FALSE),104)</f>
        <v>100</v>
      </c>
      <c r="C15">
        <f t="shared" si="0"/>
        <v>371</v>
      </c>
      <c r="D15">
        <f t="shared" si="1"/>
        <v>471</v>
      </c>
      <c r="E15">
        <f t="shared" si="2"/>
        <v>14</v>
      </c>
      <c r="F15">
        <v>14</v>
      </c>
      <c r="G15">
        <f>_xlfn.IFNA(VLOOKUP($A15&amp;COLUMNS($G$1:G14),'Women Olympic'!$L$2:$M$344,2,FALSE),333)</f>
        <v>46</v>
      </c>
      <c r="H15">
        <f>_xlfn.IFNA(VLOOKUP($A15&amp;COLUMNS($G$1:H14),'Women Olympic'!$L$2:$M$344,2,FALSE),333)</f>
        <v>98</v>
      </c>
      <c r="I15">
        <f>_xlfn.IFNA(VLOOKUP($A15&amp;COLUMNS($G$1:I14),'Women Olympic'!$L$2:$M$344,2,FALSE),333)</f>
        <v>105</v>
      </c>
      <c r="J15">
        <f>_xlfn.IFNA(VLOOKUP($A15&amp;COLUMNS($G$1:J14),'Women Olympic'!$L$2:$M$344,2,FALSE),333)</f>
        <v>122</v>
      </c>
      <c r="K15" s="4">
        <f>COUNTIF('Women Olympic'!$K$2:$K$344,A15)</f>
        <v>10</v>
      </c>
    </row>
    <row r="16" spans="1:11" x14ac:dyDescent="0.35">
      <c r="A16" t="s">
        <v>143</v>
      </c>
      <c r="B16">
        <f>_xlfn.IFNA(VLOOKUP(A16,'Women DL'!$E$2:$F$50,2,FALSE),104)</f>
        <v>104</v>
      </c>
      <c r="C16">
        <f t="shared" si="0"/>
        <v>393</v>
      </c>
      <c r="D16">
        <f t="shared" si="1"/>
        <v>497</v>
      </c>
      <c r="E16">
        <f t="shared" si="2"/>
        <v>15</v>
      </c>
      <c r="F16">
        <v>15</v>
      </c>
      <c r="G16">
        <f>_xlfn.IFNA(VLOOKUP($A16&amp;COLUMNS($G$1:G15),'Women Olympic'!$L$2:$M$344,2,FALSE),333)</f>
        <v>72</v>
      </c>
      <c r="H16">
        <f>_xlfn.IFNA(VLOOKUP($A16&amp;COLUMNS($G$1:H15),'Women Olympic'!$L$2:$M$344,2,FALSE),333)</f>
        <v>86</v>
      </c>
      <c r="I16">
        <f>_xlfn.IFNA(VLOOKUP($A16&amp;COLUMNS($G$1:I15),'Women Olympic'!$L$2:$M$344,2,FALSE),333)</f>
        <v>103</v>
      </c>
      <c r="J16">
        <f>_xlfn.IFNA(VLOOKUP($A16&amp;COLUMNS($G$1:J15),'Women Olympic'!$L$2:$M$344,2,FALSE),333)</f>
        <v>132</v>
      </c>
      <c r="K16" s="4">
        <f>COUNTIF('Women Olympic'!$K$2:$K$344,A16)</f>
        <v>7</v>
      </c>
    </row>
    <row r="17" spans="1:11" x14ac:dyDescent="0.35">
      <c r="A17" t="s">
        <v>78</v>
      </c>
      <c r="B17">
        <f>_xlfn.IFNA(VLOOKUP(A17,'Women DL'!$E$2:$F$50,2,FALSE),104)</f>
        <v>104</v>
      </c>
      <c r="C17">
        <f t="shared" si="0"/>
        <v>410</v>
      </c>
      <c r="D17">
        <f t="shared" si="1"/>
        <v>514</v>
      </c>
      <c r="E17">
        <f t="shared" si="2"/>
        <v>16</v>
      </c>
      <c r="F17">
        <v>16</v>
      </c>
      <c r="G17">
        <f>_xlfn.IFNA(VLOOKUP($A17&amp;COLUMNS($G$1:G16),'Women Olympic'!$L$2:$M$344,2,FALSE),333)</f>
        <v>43</v>
      </c>
      <c r="H17">
        <f>_xlfn.IFNA(VLOOKUP($A17&amp;COLUMNS($G$1:H16),'Women Olympic'!$L$2:$M$344,2,FALSE),333)</f>
        <v>110</v>
      </c>
      <c r="I17">
        <f>_xlfn.IFNA(VLOOKUP($A17&amp;COLUMNS($G$1:I16),'Women Olympic'!$L$2:$M$344,2,FALSE),333)</f>
        <v>128</v>
      </c>
      <c r="J17">
        <f>_xlfn.IFNA(VLOOKUP($A17&amp;COLUMNS($G$1:J16),'Women Olympic'!$L$2:$M$344,2,FALSE),333)</f>
        <v>129</v>
      </c>
      <c r="K17" s="4">
        <f>COUNTIF('Women Olympic'!$K$2:$K$344,A17)</f>
        <v>20</v>
      </c>
    </row>
    <row r="18" spans="1:11" x14ac:dyDescent="0.35">
      <c r="A18" t="s">
        <v>109</v>
      </c>
      <c r="B18">
        <f>_xlfn.IFNA(VLOOKUP(A18,'Women DL'!$E$2:$F$50,2,FALSE),104)</f>
        <v>40</v>
      </c>
      <c r="C18">
        <f t="shared" si="0"/>
        <v>510</v>
      </c>
      <c r="D18">
        <f t="shared" si="1"/>
        <v>550</v>
      </c>
      <c r="E18">
        <f t="shared" si="2"/>
        <v>17</v>
      </c>
      <c r="F18">
        <v>17</v>
      </c>
      <c r="G18">
        <f>_xlfn.IFNA(VLOOKUP($A18&amp;COLUMNS($G$1:G17),'Women Olympic'!$L$2:$M$344,2,FALSE),333)</f>
        <v>18</v>
      </c>
      <c r="H18">
        <f>_xlfn.IFNA(VLOOKUP($A18&amp;COLUMNS($G$1:H17),'Women Olympic'!$L$2:$M$344,2,FALSE),333)</f>
        <v>104</v>
      </c>
      <c r="I18">
        <f>_xlfn.IFNA(VLOOKUP($A18&amp;COLUMNS($G$1:I17),'Women Olympic'!$L$2:$M$344,2,FALSE),333)</f>
        <v>180</v>
      </c>
      <c r="J18">
        <f>_xlfn.IFNA(VLOOKUP($A18&amp;COLUMNS($G$1:J17),'Women Olympic'!$L$2:$M$344,2,FALSE),333)</f>
        <v>208</v>
      </c>
      <c r="K18" s="4">
        <f>COUNTIF('Women Olympic'!$K$2:$K$344,A18)</f>
        <v>6</v>
      </c>
    </row>
    <row r="19" spans="1:11" x14ac:dyDescent="0.35">
      <c r="A19" t="s">
        <v>36</v>
      </c>
      <c r="B19">
        <f>_xlfn.IFNA(VLOOKUP(A19,'Women DL'!$E$2:$F$50,2,FALSE),104)</f>
        <v>104</v>
      </c>
      <c r="C19">
        <f t="shared" si="0"/>
        <v>454</v>
      </c>
      <c r="D19">
        <f t="shared" si="1"/>
        <v>558</v>
      </c>
      <c r="E19">
        <f t="shared" si="2"/>
        <v>18</v>
      </c>
      <c r="F19">
        <v>18</v>
      </c>
      <c r="G19">
        <f>_xlfn.IFNA(VLOOKUP($A19&amp;COLUMNS($G$1:G18),'Women Olympic'!$L$2:$M$344,2,FALSE),333)</f>
        <v>15</v>
      </c>
      <c r="H19">
        <f>_xlfn.IFNA(VLOOKUP($A19&amp;COLUMNS($G$1:H18),'Women Olympic'!$L$2:$M$344,2,FALSE),333)</f>
        <v>121</v>
      </c>
      <c r="I19">
        <f>_xlfn.IFNA(VLOOKUP($A19&amp;COLUMNS($G$1:I18),'Women Olympic'!$L$2:$M$344,2,FALSE),333)</f>
        <v>133</v>
      </c>
      <c r="J19">
        <f>_xlfn.IFNA(VLOOKUP($A19&amp;COLUMNS($G$1:J18),'Women Olympic'!$L$2:$M$344,2,FALSE),333)</f>
        <v>185</v>
      </c>
      <c r="K19" s="4">
        <f>COUNTIF('Women Olympic'!$K$2:$K$344,A19)</f>
        <v>5</v>
      </c>
    </row>
    <row r="20" spans="1:11" x14ac:dyDescent="0.35">
      <c r="A20" t="s">
        <v>754</v>
      </c>
      <c r="B20">
        <f>_xlfn.IFNA(VLOOKUP(A20,'Women DL'!$E$2:$F$50,2,FALSE),104)</f>
        <v>104</v>
      </c>
      <c r="C20">
        <f t="shared" si="0"/>
        <v>461</v>
      </c>
      <c r="D20">
        <f t="shared" si="1"/>
        <v>565</v>
      </c>
      <c r="E20">
        <f t="shared" si="2"/>
        <v>19</v>
      </c>
      <c r="F20">
        <v>19</v>
      </c>
      <c r="G20">
        <f>_xlfn.IFNA(VLOOKUP($A20&amp;COLUMNS($G$1:G19),'Women Olympic'!$L$2:$M$344,2,FALSE),333)</f>
        <v>80</v>
      </c>
      <c r="H20">
        <f>_xlfn.IFNA(VLOOKUP($A20&amp;COLUMNS($G$1:H19),'Women Olympic'!$L$2:$M$344,2,FALSE),333)</f>
        <v>106</v>
      </c>
      <c r="I20">
        <f>_xlfn.IFNA(VLOOKUP($A20&amp;COLUMNS($G$1:I19),'Women Olympic'!$L$2:$M$344,2,FALSE),333)</f>
        <v>131</v>
      </c>
      <c r="J20">
        <f>_xlfn.IFNA(VLOOKUP($A20&amp;COLUMNS($G$1:J19),'Women Olympic'!$L$2:$M$344,2,FALSE),333)</f>
        <v>144</v>
      </c>
      <c r="K20" s="4">
        <f>COUNTIF('Women Olympic'!$K$2:$K$344,A20)</f>
        <v>9</v>
      </c>
    </row>
    <row r="21" spans="1:11" x14ac:dyDescent="0.35">
      <c r="A21" t="s">
        <v>65</v>
      </c>
      <c r="B21">
        <f>_xlfn.IFNA(VLOOKUP(A21,'Women DL'!$E$2:$F$50,2,FALSE),104)</f>
        <v>88</v>
      </c>
      <c r="C21">
        <f t="shared" si="0"/>
        <v>485</v>
      </c>
      <c r="D21">
        <f t="shared" si="1"/>
        <v>573</v>
      </c>
      <c r="E21">
        <f t="shared" si="2"/>
        <v>20</v>
      </c>
      <c r="F21">
        <v>20</v>
      </c>
      <c r="G21">
        <f>_xlfn.IFNA(VLOOKUP($A21&amp;COLUMNS($G$1:G20),'Women Olympic'!$L$2:$M$344,2,FALSE),333)</f>
        <v>42</v>
      </c>
      <c r="H21">
        <f>_xlfn.IFNA(VLOOKUP($A21&amp;COLUMNS($G$1:H20),'Women Olympic'!$L$2:$M$344,2,FALSE),333)</f>
        <v>118</v>
      </c>
      <c r="I21">
        <f>_xlfn.IFNA(VLOOKUP($A21&amp;COLUMNS($G$1:I20),'Women Olympic'!$L$2:$M$344,2,FALSE),333)</f>
        <v>136</v>
      </c>
      <c r="J21">
        <f>_xlfn.IFNA(VLOOKUP($A21&amp;COLUMNS($G$1:J20),'Women Olympic'!$L$2:$M$344,2,FALSE),333)</f>
        <v>189</v>
      </c>
      <c r="K21" s="4">
        <f>COUNTIF('Women Olympic'!$K$2:$K$344,A21)</f>
        <v>5</v>
      </c>
    </row>
    <row r="22" spans="1:11" x14ac:dyDescent="0.35">
      <c r="A22" t="s">
        <v>48</v>
      </c>
      <c r="B22">
        <f>_xlfn.IFNA(VLOOKUP(A22,'Women DL'!$E$2:$F$50,2,FALSE),104)</f>
        <v>82</v>
      </c>
      <c r="C22">
        <f t="shared" si="0"/>
        <v>520</v>
      </c>
      <c r="D22">
        <f t="shared" si="1"/>
        <v>602</v>
      </c>
      <c r="E22">
        <f t="shared" si="2"/>
        <v>21</v>
      </c>
      <c r="F22">
        <v>21</v>
      </c>
      <c r="G22">
        <f>_xlfn.IFNA(VLOOKUP($A22&amp;COLUMNS($G$1:G21),'Women Olympic'!$L$2:$M$344,2,FALSE),333)</f>
        <v>101</v>
      </c>
      <c r="H22">
        <f>_xlfn.IFNA(VLOOKUP($A22&amp;COLUMNS($G$1:H21),'Women Olympic'!$L$2:$M$344,2,FALSE),333)</f>
        <v>109</v>
      </c>
      <c r="I22">
        <f>_xlfn.IFNA(VLOOKUP($A22&amp;COLUMNS($G$1:I21),'Women Olympic'!$L$2:$M$344,2,FALSE),333)</f>
        <v>127</v>
      </c>
      <c r="J22">
        <f>_xlfn.IFNA(VLOOKUP($A22&amp;COLUMNS($G$1:J21),'Women Olympic'!$L$2:$M$344,2,FALSE),333)</f>
        <v>183</v>
      </c>
      <c r="K22" s="4">
        <f>COUNTIF('Women Olympic'!$K$2:$K$344,A22)</f>
        <v>4</v>
      </c>
    </row>
    <row r="23" spans="1:11" x14ac:dyDescent="0.35">
      <c r="A23" t="s">
        <v>103</v>
      </c>
      <c r="B23">
        <f>_xlfn.IFNA(VLOOKUP(A23,'Women DL'!$E$2:$F$50,2,FALSE),104)</f>
        <v>104</v>
      </c>
      <c r="C23">
        <f t="shared" si="0"/>
        <v>501</v>
      </c>
      <c r="D23">
        <f t="shared" si="1"/>
        <v>605</v>
      </c>
      <c r="E23">
        <f t="shared" si="2"/>
        <v>22</v>
      </c>
      <c r="F23">
        <v>22</v>
      </c>
      <c r="G23">
        <f>_xlfn.IFNA(VLOOKUP($A23&amp;COLUMNS($G$1:G22),'Women Olympic'!$L$2:$M$344,2,FALSE),333)</f>
        <v>64</v>
      </c>
      <c r="H23">
        <f>_xlfn.IFNA(VLOOKUP($A23&amp;COLUMNS($G$1:H22),'Women Olympic'!$L$2:$M$344,2,FALSE),333)</f>
        <v>126</v>
      </c>
      <c r="I23">
        <f>_xlfn.IFNA(VLOOKUP($A23&amp;COLUMNS($G$1:I22),'Women Olympic'!$L$2:$M$344,2,FALSE),333)</f>
        <v>135</v>
      </c>
      <c r="J23">
        <f>_xlfn.IFNA(VLOOKUP($A23&amp;COLUMNS($G$1:J22),'Women Olympic'!$L$2:$M$344,2,FALSE),333)</f>
        <v>176</v>
      </c>
      <c r="K23" s="4">
        <f>COUNTIF('Women Olympic'!$K$2:$K$344,A23)</f>
        <v>5</v>
      </c>
    </row>
    <row r="24" spans="1:11" x14ac:dyDescent="0.35">
      <c r="A24" t="s">
        <v>149</v>
      </c>
      <c r="B24">
        <f>_xlfn.IFNA(VLOOKUP(A24,'Women DL'!$E$2:$F$50,2,FALSE),104)</f>
        <v>103</v>
      </c>
      <c r="C24">
        <f t="shared" si="0"/>
        <v>518</v>
      </c>
      <c r="D24">
        <f t="shared" si="1"/>
        <v>621</v>
      </c>
      <c r="E24">
        <f t="shared" si="2"/>
        <v>23</v>
      </c>
      <c r="F24">
        <v>23</v>
      </c>
      <c r="G24">
        <f>_xlfn.IFNA(VLOOKUP($A24&amp;COLUMNS($G$1:G23),'Women Olympic'!$L$2:$M$344,2,FALSE),333)</f>
        <v>87</v>
      </c>
      <c r="H24">
        <f>_xlfn.IFNA(VLOOKUP($A24&amp;COLUMNS($G$1:H23),'Women Olympic'!$L$2:$M$344,2,FALSE),333)</f>
        <v>107</v>
      </c>
      <c r="I24">
        <f>_xlfn.IFNA(VLOOKUP($A24&amp;COLUMNS($G$1:I23),'Women Olympic'!$L$2:$M$344,2,FALSE),333)</f>
        <v>161</v>
      </c>
      <c r="J24">
        <f>_xlfn.IFNA(VLOOKUP($A24&amp;COLUMNS($G$1:J23),'Women Olympic'!$L$2:$M$344,2,FALSE),333)</f>
        <v>163</v>
      </c>
      <c r="K24" s="4">
        <f>COUNTIF('Women Olympic'!$K$2:$K$344,A24)</f>
        <v>10</v>
      </c>
    </row>
    <row r="25" spans="1:11" x14ac:dyDescent="0.35">
      <c r="A25" t="s">
        <v>133</v>
      </c>
      <c r="B25">
        <f>_xlfn.IFNA(VLOOKUP(A25,'Women DL'!$E$2:$F$50,2,FALSE),104)</f>
        <v>46</v>
      </c>
      <c r="C25">
        <f t="shared" si="0"/>
        <v>662</v>
      </c>
      <c r="D25">
        <f t="shared" si="1"/>
        <v>708</v>
      </c>
      <c r="E25">
        <f t="shared" si="2"/>
        <v>24</v>
      </c>
      <c r="F25">
        <v>24</v>
      </c>
      <c r="G25">
        <f>_xlfn.IFNA(VLOOKUP($A25&amp;COLUMNS($G$1:G24),'Women Olympic'!$L$2:$M$344,2,FALSE),333)</f>
        <v>57</v>
      </c>
      <c r="H25">
        <f>_xlfn.IFNA(VLOOKUP($A25&amp;COLUMNS($G$1:H24),'Women Olympic'!$L$2:$M$344,2,FALSE),333)</f>
        <v>177</v>
      </c>
      <c r="I25">
        <f>_xlfn.IFNA(VLOOKUP($A25&amp;COLUMNS($G$1:I24),'Women Olympic'!$L$2:$M$344,2,FALSE),333)</f>
        <v>198</v>
      </c>
      <c r="J25">
        <f>_xlfn.IFNA(VLOOKUP($A25&amp;COLUMNS($G$1:J24),'Women Olympic'!$L$2:$M$344,2,FALSE),333)</f>
        <v>230</v>
      </c>
      <c r="K25" s="4">
        <f>COUNTIF('Women Olympic'!$K$2:$K$344,A25)</f>
        <v>8</v>
      </c>
    </row>
    <row r="26" spans="1:11" x14ac:dyDescent="0.35">
      <c r="A26" t="s">
        <v>1089</v>
      </c>
      <c r="B26">
        <f>_xlfn.IFNA(VLOOKUP(A26,'Women DL'!$E$2:$F$50,2,FALSE),104)</f>
        <v>104</v>
      </c>
      <c r="C26">
        <f t="shared" si="0"/>
        <v>621</v>
      </c>
      <c r="D26">
        <f t="shared" si="1"/>
        <v>725</v>
      </c>
      <c r="E26">
        <f t="shared" si="2"/>
        <v>25</v>
      </c>
      <c r="F26">
        <v>25</v>
      </c>
      <c r="G26">
        <f>_xlfn.IFNA(VLOOKUP($A26&amp;COLUMNS($G$1:G25),'Women Olympic'!$L$2:$M$344,2,FALSE),333)</f>
        <v>36</v>
      </c>
      <c r="H26">
        <f>_xlfn.IFNA(VLOOKUP($A26&amp;COLUMNS($G$1:H25),'Women Olympic'!$L$2:$M$344,2,FALSE),333)</f>
        <v>52</v>
      </c>
      <c r="I26">
        <f>_xlfn.IFNA(VLOOKUP($A26&amp;COLUMNS($G$1:I25),'Women Olympic'!$L$2:$M$344,2,FALSE),333)</f>
        <v>264</v>
      </c>
      <c r="J26">
        <f>_xlfn.IFNA(VLOOKUP($A26&amp;COLUMNS($G$1:J25),'Women Olympic'!$L$2:$M$344,2,FALSE),333)</f>
        <v>269</v>
      </c>
      <c r="K26" s="4">
        <f>COUNTIF('Women Olympic'!$K$2:$K$344,A26)</f>
        <v>4</v>
      </c>
    </row>
    <row r="27" spans="1:11" x14ac:dyDescent="0.35">
      <c r="A27" t="s">
        <v>106</v>
      </c>
      <c r="B27">
        <f>_xlfn.IFNA(VLOOKUP(A27,'Women DL'!$E$2:$F$50,2,FALSE),104)</f>
        <v>43</v>
      </c>
      <c r="C27">
        <f t="shared" si="0"/>
        <v>690</v>
      </c>
      <c r="D27">
        <f t="shared" si="1"/>
        <v>733</v>
      </c>
      <c r="E27">
        <f t="shared" si="2"/>
        <v>26</v>
      </c>
      <c r="F27">
        <v>26</v>
      </c>
      <c r="G27">
        <f>_xlfn.IFNA(VLOOKUP($A27&amp;COLUMNS($G$1:G26),'Women Olympic'!$L$2:$M$344,2,FALSE),333)</f>
        <v>91</v>
      </c>
      <c r="H27">
        <f>_xlfn.IFNA(VLOOKUP($A27&amp;COLUMNS($G$1:H26),'Women Olympic'!$L$2:$M$344,2,FALSE),333)</f>
        <v>167</v>
      </c>
      <c r="I27">
        <f>_xlfn.IFNA(VLOOKUP($A27&amp;COLUMNS($G$1:I26),'Women Olympic'!$L$2:$M$344,2,FALSE),333)</f>
        <v>211</v>
      </c>
      <c r="J27">
        <f>_xlfn.IFNA(VLOOKUP($A27&amp;COLUMNS($G$1:J26),'Women Olympic'!$L$2:$M$344,2,FALSE),333)</f>
        <v>221</v>
      </c>
      <c r="K27" s="4">
        <f>COUNTIF('Women Olympic'!$K$2:$K$344,A27)</f>
        <v>16</v>
      </c>
    </row>
    <row r="28" spans="1:11" x14ac:dyDescent="0.35">
      <c r="A28" t="s">
        <v>740</v>
      </c>
      <c r="B28">
        <f>_xlfn.IFNA(VLOOKUP(A28,'Women DL'!$E$2:$F$50,2,FALSE),104)</f>
        <v>104</v>
      </c>
      <c r="C28">
        <f t="shared" si="0"/>
        <v>701</v>
      </c>
      <c r="D28">
        <f t="shared" si="1"/>
        <v>805</v>
      </c>
      <c r="E28">
        <f t="shared" si="2"/>
        <v>27</v>
      </c>
      <c r="F28">
        <v>27</v>
      </c>
      <c r="G28">
        <f>_xlfn.IFNA(VLOOKUP($A28&amp;COLUMNS($G$1:G27),'Women Olympic'!$L$2:$M$344,2,FALSE),333)</f>
        <v>102</v>
      </c>
      <c r="H28">
        <f>_xlfn.IFNA(VLOOKUP($A28&amp;COLUMNS($G$1:H27),'Women Olympic'!$L$2:$M$344,2,FALSE),333)</f>
        <v>138</v>
      </c>
      <c r="I28">
        <f>_xlfn.IFNA(VLOOKUP($A28&amp;COLUMNS($G$1:I27),'Women Olympic'!$L$2:$M$344,2,FALSE),333)</f>
        <v>153</v>
      </c>
      <c r="J28">
        <f>_xlfn.IFNA(VLOOKUP($A28&amp;COLUMNS($G$1:J27),'Women Olympic'!$L$2:$M$344,2,FALSE),333)</f>
        <v>308</v>
      </c>
      <c r="K28" s="4">
        <f>COUNTIF('Women Olympic'!$K$2:$K$344,A28)</f>
        <v>4</v>
      </c>
    </row>
    <row r="29" spans="1:11" x14ac:dyDescent="0.35">
      <c r="A29" t="s">
        <v>128</v>
      </c>
      <c r="B29">
        <f>_xlfn.IFNA(VLOOKUP(A29,'Women DL'!$E$2:$F$50,2,FALSE),104)</f>
        <v>104</v>
      </c>
      <c r="C29">
        <f t="shared" si="0"/>
        <v>703</v>
      </c>
      <c r="D29">
        <f t="shared" si="1"/>
        <v>807</v>
      </c>
      <c r="E29">
        <f t="shared" si="2"/>
        <v>28</v>
      </c>
      <c r="F29">
        <v>28</v>
      </c>
      <c r="G29">
        <f>_xlfn.IFNA(VLOOKUP($A29&amp;COLUMNS($G$1:G28),'Women Olympic'!$L$2:$M$344,2,FALSE),333)</f>
        <v>112</v>
      </c>
      <c r="H29">
        <f>_xlfn.IFNA(VLOOKUP($A29&amp;COLUMNS($G$1:H28),'Women Olympic'!$L$2:$M$344,2,FALSE),333)</f>
        <v>114</v>
      </c>
      <c r="I29">
        <f>_xlfn.IFNA(VLOOKUP($A29&amp;COLUMNS($G$1:I28),'Women Olympic'!$L$2:$M$344,2,FALSE),333)</f>
        <v>219</v>
      </c>
      <c r="J29">
        <f>_xlfn.IFNA(VLOOKUP($A29&amp;COLUMNS($G$1:J28),'Women Olympic'!$L$2:$M$344,2,FALSE),333)</f>
        <v>258</v>
      </c>
      <c r="K29" s="4">
        <f>COUNTIF('Women Olympic'!$K$2:$K$344,A29)</f>
        <v>7</v>
      </c>
    </row>
    <row r="30" spans="1:11" x14ac:dyDescent="0.35">
      <c r="A30" t="s">
        <v>147</v>
      </c>
      <c r="B30">
        <f>_xlfn.IFNA(VLOOKUP(A30,'Women DL'!$E$2:$F$50,2,FALSE),104)</f>
        <v>104</v>
      </c>
      <c r="C30">
        <f t="shared" si="0"/>
        <v>710</v>
      </c>
      <c r="D30">
        <f t="shared" si="1"/>
        <v>814</v>
      </c>
      <c r="E30">
        <f t="shared" si="2"/>
        <v>29</v>
      </c>
      <c r="F30">
        <v>29</v>
      </c>
      <c r="G30">
        <f>_xlfn.IFNA(VLOOKUP($A30&amp;COLUMNS($G$1:G29),'Women Olympic'!$L$2:$M$344,2,FALSE),333)</f>
        <v>81</v>
      </c>
      <c r="H30">
        <f>_xlfn.IFNA(VLOOKUP($A30&amp;COLUMNS($G$1:H29),'Women Olympic'!$L$2:$M$344,2,FALSE),333)</f>
        <v>137</v>
      </c>
      <c r="I30">
        <f>_xlfn.IFNA(VLOOKUP($A30&amp;COLUMNS($G$1:I29),'Women Olympic'!$L$2:$M$344,2,FALSE),333)</f>
        <v>243</v>
      </c>
      <c r="J30">
        <f>_xlfn.IFNA(VLOOKUP($A30&amp;COLUMNS($G$1:J29),'Women Olympic'!$L$2:$M$344,2,FALSE),333)</f>
        <v>249</v>
      </c>
      <c r="K30" s="4">
        <f>COUNTIF('Women Olympic'!$K$2:$K$344,A30)</f>
        <v>8</v>
      </c>
    </row>
    <row r="31" spans="1:11" x14ac:dyDescent="0.35">
      <c r="A31" t="s">
        <v>751</v>
      </c>
      <c r="B31">
        <f>_xlfn.IFNA(VLOOKUP(A31,'Women DL'!$E$2:$F$50,2,FALSE),104)</f>
        <v>104</v>
      </c>
      <c r="C31">
        <f t="shared" si="0"/>
        <v>739</v>
      </c>
      <c r="D31">
        <f t="shared" si="1"/>
        <v>843</v>
      </c>
      <c r="E31">
        <f t="shared" si="2"/>
        <v>30</v>
      </c>
      <c r="F31">
        <v>30</v>
      </c>
      <c r="G31">
        <f>_xlfn.IFNA(VLOOKUP($A31&amp;COLUMNS($G$1:G30),'Women Olympic'!$L$2:$M$344,2,FALSE),333)</f>
        <v>74</v>
      </c>
      <c r="H31">
        <f>_xlfn.IFNA(VLOOKUP($A31&amp;COLUMNS($G$1:H30),'Women Olympic'!$L$2:$M$344,2,FALSE),333)</f>
        <v>78</v>
      </c>
      <c r="I31">
        <f>_xlfn.IFNA(VLOOKUP($A31&amp;COLUMNS($G$1:I30),'Women Olympic'!$L$2:$M$344,2,FALSE),333)</f>
        <v>254</v>
      </c>
      <c r="J31">
        <f>_xlfn.IFNA(VLOOKUP($A31&amp;COLUMNS($G$1:J30),'Women Olympic'!$L$2:$M$344,2,FALSE),333)</f>
        <v>333</v>
      </c>
      <c r="K31" s="4">
        <f>COUNTIF('Women Olympic'!$K$2:$K$344,A31)</f>
        <v>3</v>
      </c>
    </row>
    <row r="32" spans="1:11" x14ac:dyDescent="0.35">
      <c r="A32" t="s">
        <v>749</v>
      </c>
      <c r="B32">
        <f>_xlfn.IFNA(VLOOKUP(A32,'Women DL'!$E$2:$F$50,2,FALSE),104)</f>
        <v>104</v>
      </c>
      <c r="C32">
        <f t="shared" si="0"/>
        <v>755</v>
      </c>
      <c r="D32">
        <f t="shared" si="1"/>
        <v>859</v>
      </c>
      <c r="E32">
        <f t="shared" si="2"/>
        <v>31</v>
      </c>
      <c r="F32">
        <v>31</v>
      </c>
      <c r="G32">
        <f>_xlfn.IFNA(VLOOKUP($A32&amp;COLUMNS($G$1:G31),'Women Olympic'!$L$2:$M$344,2,FALSE),333)</f>
        <v>143</v>
      </c>
      <c r="H32">
        <f>_xlfn.IFNA(VLOOKUP($A32&amp;COLUMNS($G$1:H31),'Women Olympic'!$L$2:$M$344,2,FALSE),333)</f>
        <v>154</v>
      </c>
      <c r="I32">
        <f>_xlfn.IFNA(VLOOKUP($A32&amp;COLUMNS($G$1:I31),'Women Olympic'!$L$2:$M$344,2,FALSE),333)</f>
        <v>201</v>
      </c>
      <c r="J32">
        <f>_xlfn.IFNA(VLOOKUP($A32&amp;COLUMNS($G$1:J31),'Women Olympic'!$L$2:$M$344,2,FALSE),333)</f>
        <v>257</v>
      </c>
      <c r="K32" s="4">
        <f>COUNTIF('Women Olympic'!$K$2:$K$344,A32)</f>
        <v>7</v>
      </c>
    </row>
    <row r="33" spans="1:11" x14ac:dyDescent="0.35">
      <c r="A33" t="s">
        <v>75</v>
      </c>
      <c r="B33">
        <f>_xlfn.IFNA(VLOOKUP(A33,'Women DL'!$E$2:$F$50,2,FALSE),104)</f>
        <v>64</v>
      </c>
      <c r="C33">
        <f t="shared" si="0"/>
        <v>830</v>
      </c>
      <c r="D33">
        <f t="shared" si="1"/>
        <v>894</v>
      </c>
      <c r="E33">
        <f t="shared" si="2"/>
        <v>32</v>
      </c>
      <c r="F33">
        <v>32</v>
      </c>
      <c r="G33">
        <f>_xlfn.IFNA(VLOOKUP($A33&amp;COLUMNS($G$1:G32),'Women Olympic'!$L$2:$M$344,2,FALSE),333)</f>
        <v>24</v>
      </c>
      <c r="H33">
        <f>_xlfn.IFNA(VLOOKUP($A33&amp;COLUMNS($G$1:H32),'Women Olympic'!$L$2:$M$344,2,FALSE),333)</f>
        <v>216</v>
      </c>
      <c r="I33">
        <f>_xlfn.IFNA(VLOOKUP($A33&amp;COLUMNS($G$1:I32),'Women Olympic'!$L$2:$M$344,2,FALSE),333)</f>
        <v>290</v>
      </c>
      <c r="J33">
        <f>_xlfn.IFNA(VLOOKUP($A33&amp;COLUMNS($G$1:J32),'Women Olympic'!$L$2:$M$344,2,FALSE),333)</f>
        <v>300</v>
      </c>
      <c r="K33" s="4">
        <f>COUNTIF('Women Olympic'!$K$2:$K$344,A33)</f>
        <v>7</v>
      </c>
    </row>
    <row r="34" spans="1:11" x14ac:dyDescent="0.35">
      <c r="A34" t="s">
        <v>57</v>
      </c>
      <c r="B34">
        <f>_xlfn.IFNA(VLOOKUP(A34,'Women DL'!$E$2:$F$50,2,FALSE),104)</f>
        <v>91</v>
      </c>
      <c r="C34">
        <f t="shared" ref="C34:C68" si="3">SUM(G34:J34)</f>
        <v>805</v>
      </c>
      <c r="D34">
        <f t="shared" ref="D34:D65" si="4">B34+C34</f>
        <v>896</v>
      </c>
      <c r="E34">
        <f t="shared" ref="E34:E65" si="5">RANK(D34,$D$2:$D$68,1)</f>
        <v>33</v>
      </c>
      <c r="F34">
        <v>33</v>
      </c>
      <c r="G34">
        <f>_xlfn.IFNA(VLOOKUP($A34&amp;COLUMNS($G$1:G33),'Women Olympic'!$L$2:$M$344,2,FALSE),333)</f>
        <v>56</v>
      </c>
      <c r="H34">
        <f>_xlfn.IFNA(VLOOKUP($A34&amp;COLUMNS($G$1:H33),'Women Olympic'!$L$2:$M$344,2,FALSE),333)</f>
        <v>220</v>
      </c>
      <c r="I34">
        <f>_xlfn.IFNA(VLOOKUP($A34&amp;COLUMNS($G$1:I33),'Women Olympic'!$L$2:$M$344,2,FALSE),333)</f>
        <v>247</v>
      </c>
      <c r="J34">
        <f>_xlfn.IFNA(VLOOKUP($A34&amp;COLUMNS($G$1:J33),'Women Olympic'!$L$2:$M$344,2,FALSE),333)</f>
        <v>282</v>
      </c>
      <c r="K34" s="4">
        <f>COUNTIF('Women Olympic'!$K$2:$K$344,A34)</f>
        <v>4</v>
      </c>
    </row>
    <row r="35" spans="1:11" x14ac:dyDescent="0.35">
      <c r="A35" t="s">
        <v>839</v>
      </c>
      <c r="B35">
        <f>_xlfn.IFNA(VLOOKUP(A35,'Women DL'!$E$2:$F$50,2,FALSE),104)</f>
        <v>104</v>
      </c>
      <c r="C35">
        <f t="shared" si="3"/>
        <v>800</v>
      </c>
      <c r="D35">
        <f t="shared" si="4"/>
        <v>904</v>
      </c>
      <c r="E35">
        <f t="shared" si="5"/>
        <v>34</v>
      </c>
      <c r="F35">
        <v>34</v>
      </c>
      <c r="G35">
        <f>_xlfn.IFNA(VLOOKUP($A35&amp;COLUMNS($G$1:G34),'Women Olympic'!$L$2:$M$344,2,FALSE),333)</f>
        <v>165</v>
      </c>
      <c r="H35">
        <f>_xlfn.IFNA(VLOOKUP($A35&amp;COLUMNS($G$1:H34),'Women Olympic'!$L$2:$M$344,2,FALSE),333)</f>
        <v>166</v>
      </c>
      <c r="I35">
        <f>_xlfn.IFNA(VLOOKUP($A35&amp;COLUMNS($G$1:I34),'Women Olympic'!$L$2:$M$344,2,FALSE),333)</f>
        <v>202</v>
      </c>
      <c r="J35">
        <f>_xlfn.IFNA(VLOOKUP($A35&amp;COLUMNS($G$1:J34),'Women Olympic'!$L$2:$M$344,2,FALSE),333)</f>
        <v>267</v>
      </c>
      <c r="K35" s="4">
        <f>COUNTIF('Women Olympic'!$K$2:$K$344,A35)</f>
        <v>4</v>
      </c>
    </row>
    <row r="36" spans="1:11" x14ac:dyDescent="0.35">
      <c r="A36" t="s">
        <v>762</v>
      </c>
      <c r="B36">
        <f>_xlfn.IFNA(VLOOKUP(A36,'Women DL'!$E$2:$F$50,2,FALSE),104)</f>
        <v>104</v>
      </c>
      <c r="C36">
        <f t="shared" si="3"/>
        <v>802</v>
      </c>
      <c r="D36">
        <f t="shared" si="4"/>
        <v>906</v>
      </c>
      <c r="E36">
        <f t="shared" si="5"/>
        <v>35</v>
      </c>
      <c r="F36">
        <v>35</v>
      </c>
      <c r="G36">
        <f>_xlfn.IFNA(VLOOKUP($A36&amp;COLUMNS($G$1:G35),'Women Olympic'!$L$2:$M$344,2,FALSE),333)</f>
        <v>88</v>
      </c>
      <c r="H36">
        <f>_xlfn.IFNA(VLOOKUP($A36&amp;COLUMNS($G$1:H35),'Women Olympic'!$L$2:$M$344,2,FALSE),333)</f>
        <v>148</v>
      </c>
      <c r="I36">
        <f>_xlfn.IFNA(VLOOKUP($A36&amp;COLUMNS($G$1:I35),'Women Olympic'!$L$2:$M$344,2,FALSE),333)</f>
        <v>233</v>
      </c>
      <c r="J36">
        <f>_xlfn.IFNA(VLOOKUP($A36&amp;COLUMNS($G$1:J35),'Women Olympic'!$L$2:$M$344,2,FALSE),333)</f>
        <v>333</v>
      </c>
      <c r="K36" s="4">
        <f>COUNTIF('Women Olympic'!$K$2:$K$344,A36)</f>
        <v>3</v>
      </c>
    </row>
    <row r="37" spans="1:11" x14ac:dyDescent="0.35">
      <c r="A37" t="s">
        <v>770</v>
      </c>
      <c r="B37">
        <f>_xlfn.IFNA(VLOOKUP(A37,'Women DL'!$E$2:$F$50,2,FALSE),104)</f>
        <v>104</v>
      </c>
      <c r="C37">
        <f t="shared" si="3"/>
        <v>858</v>
      </c>
      <c r="D37">
        <f t="shared" si="4"/>
        <v>962</v>
      </c>
      <c r="E37">
        <f t="shared" si="5"/>
        <v>36</v>
      </c>
      <c r="F37">
        <v>36</v>
      </c>
      <c r="G37">
        <f>_xlfn.IFNA(VLOOKUP($A37&amp;COLUMNS($G$1:G36),'Women Olympic'!$L$2:$M$344,2,FALSE),333)</f>
        <v>149</v>
      </c>
      <c r="H37">
        <f>_xlfn.IFNA(VLOOKUP($A37&amp;COLUMNS($G$1:H36),'Women Olympic'!$L$2:$M$344,2,FALSE),333)</f>
        <v>197</v>
      </c>
      <c r="I37">
        <f>_xlfn.IFNA(VLOOKUP($A37&amp;COLUMNS($G$1:I36),'Women Olympic'!$L$2:$M$344,2,FALSE),333)</f>
        <v>205</v>
      </c>
      <c r="J37">
        <f>_xlfn.IFNA(VLOOKUP($A37&amp;COLUMNS($G$1:J36),'Women Olympic'!$L$2:$M$344,2,FALSE),333)</f>
        <v>307</v>
      </c>
      <c r="K37" s="4">
        <f>COUNTIF('Women Olympic'!$K$2:$K$344,A37)</f>
        <v>7</v>
      </c>
    </row>
    <row r="38" spans="1:11" x14ac:dyDescent="0.35">
      <c r="A38" t="s">
        <v>211</v>
      </c>
      <c r="B38">
        <f>_xlfn.IFNA(VLOOKUP(A38,'Women DL'!$E$2:$F$50,2,FALSE),104)</f>
        <v>13</v>
      </c>
      <c r="C38">
        <f t="shared" si="3"/>
        <v>950</v>
      </c>
      <c r="D38">
        <f t="shared" si="4"/>
        <v>963</v>
      </c>
      <c r="E38">
        <f t="shared" si="5"/>
        <v>37</v>
      </c>
      <c r="F38">
        <v>37</v>
      </c>
      <c r="G38">
        <f>_xlfn.IFNA(VLOOKUP($A38&amp;COLUMNS($G$1:G37),'Women Olympic'!$L$2:$M$344,2,FALSE),333)</f>
        <v>9</v>
      </c>
      <c r="H38">
        <f>_xlfn.IFNA(VLOOKUP($A38&amp;COLUMNS($G$1:H37),'Women Olympic'!$L$2:$M$344,2,FALSE),333)</f>
        <v>275</v>
      </c>
      <c r="I38">
        <f>_xlfn.IFNA(VLOOKUP($A38&amp;COLUMNS($G$1:I37),'Women Olympic'!$L$2:$M$344,2,FALSE),333)</f>
        <v>333</v>
      </c>
      <c r="J38">
        <f>_xlfn.IFNA(VLOOKUP($A38&amp;COLUMNS($G$1:J37),'Women Olympic'!$L$2:$M$344,2,FALSE),333)</f>
        <v>333</v>
      </c>
      <c r="K38" s="4">
        <f>COUNTIF('Women Olympic'!$K$2:$K$344,A38)</f>
        <v>3</v>
      </c>
    </row>
    <row r="39" spans="1:11" x14ac:dyDescent="0.35">
      <c r="A39" t="s">
        <v>60</v>
      </c>
      <c r="B39">
        <f>_xlfn.IFNA(VLOOKUP(A39,'Women DL'!$E$2:$F$50,2,FALSE),104)</f>
        <v>104</v>
      </c>
      <c r="C39">
        <f t="shared" si="3"/>
        <v>894</v>
      </c>
      <c r="D39">
        <f t="shared" si="4"/>
        <v>998</v>
      </c>
      <c r="E39">
        <f t="shared" si="5"/>
        <v>38</v>
      </c>
      <c r="F39">
        <v>38</v>
      </c>
      <c r="G39">
        <f>_xlfn.IFNA(VLOOKUP($A39&amp;COLUMNS($G$1:G38),'Women Olympic'!$L$2:$M$344,2,FALSE),333)</f>
        <v>90</v>
      </c>
      <c r="H39">
        <f>_xlfn.IFNA(VLOOKUP($A39&amp;COLUMNS($G$1:H38),'Women Olympic'!$L$2:$M$344,2,FALSE),333)</f>
        <v>150</v>
      </c>
      <c r="I39">
        <f>_xlfn.IFNA(VLOOKUP($A39&amp;COLUMNS($G$1:I38),'Women Olympic'!$L$2:$M$344,2,FALSE),333)</f>
        <v>321</v>
      </c>
      <c r="J39">
        <f>_xlfn.IFNA(VLOOKUP($A39&amp;COLUMNS($G$1:J38),'Women Olympic'!$L$2:$M$344,2,FALSE),333)</f>
        <v>333</v>
      </c>
      <c r="K39" s="4">
        <f>COUNTIF('Women Olympic'!$K$2:$K$344,A39)</f>
        <v>3</v>
      </c>
    </row>
    <row r="40" spans="1:11" x14ac:dyDescent="0.35">
      <c r="A40" t="s">
        <v>972</v>
      </c>
      <c r="B40">
        <f>_xlfn.IFNA(VLOOKUP(A40,'Women DL'!$E$2:$F$50,2,FALSE),104)</f>
        <v>104</v>
      </c>
      <c r="C40">
        <f t="shared" si="3"/>
        <v>904</v>
      </c>
      <c r="D40">
        <f t="shared" si="4"/>
        <v>1008</v>
      </c>
      <c r="E40">
        <f t="shared" si="5"/>
        <v>39</v>
      </c>
      <c r="F40">
        <v>39</v>
      </c>
      <c r="G40">
        <f>_xlfn.IFNA(VLOOKUP($A40&amp;COLUMNS($G$1:G39),'Women Olympic'!$L$2:$M$344,2,FALSE),333)</f>
        <v>108</v>
      </c>
      <c r="H40">
        <f>_xlfn.IFNA(VLOOKUP($A40&amp;COLUMNS($G$1:H39),'Women Olympic'!$L$2:$M$344,2,FALSE),333)</f>
        <v>130</v>
      </c>
      <c r="I40">
        <f>_xlfn.IFNA(VLOOKUP($A40&amp;COLUMNS($G$1:I39),'Women Olympic'!$L$2:$M$344,2,FALSE),333)</f>
        <v>333</v>
      </c>
      <c r="J40">
        <f>_xlfn.IFNA(VLOOKUP($A40&amp;COLUMNS($G$1:J39),'Women Olympic'!$L$2:$M$344,2,FALSE),333)</f>
        <v>333</v>
      </c>
      <c r="K40" s="4">
        <f>COUNTIF('Women Olympic'!$K$2:$K$344,A40)</f>
        <v>2</v>
      </c>
    </row>
    <row r="41" spans="1:11" x14ac:dyDescent="0.35">
      <c r="A41" t="s">
        <v>756</v>
      </c>
      <c r="B41">
        <f>_xlfn.IFNA(VLOOKUP(A41,'Women DL'!$E$2:$F$50,2,FALSE),104)</f>
        <v>104</v>
      </c>
      <c r="C41">
        <f t="shared" si="3"/>
        <v>910</v>
      </c>
      <c r="D41">
        <f t="shared" si="4"/>
        <v>1014</v>
      </c>
      <c r="E41">
        <f t="shared" si="5"/>
        <v>40</v>
      </c>
      <c r="F41">
        <v>40</v>
      </c>
      <c r="G41">
        <f>_xlfn.IFNA(VLOOKUP($A41&amp;COLUMNS($G$1:G40),'Women Olympic'!$L$2:$M$344,2,FALSE),333)</f>
        <v>210</v>
      </c>
      <c r="H41">
        <f>_xlfn.IFNA(VLOOKUP($A41&amp;COLUMNS($G$1:H40),'Women Olympic'!$L$2:$M$344,2,FALSE),333)</f>
        <v>212</v>
      </c>
      <c r="I41">
        <f>_xlfn.IFNA(VLOOKUP($A41&amp;COLUMNS($G$1:I40),'Women Olympic'!$L$2:$M$344,2,FALSE),333)</f>
        <v>236</v>
      </c>
      <c r="J41">
        <f>_xlfn.IFNA(VLOOKUP($A41&amp;COLUMNS($G$1:J40),'Women Olympic'!$L$2:$M$344,2,FALSE),333)</f>
        <v>252</v>
      </c>
      <c r="K41" s="4">
        <f>COUNTIF('Women Olympic'!$K$2:$K$344,A41)</f>
        <v>8</v>
      </c>
    </row>
    <row r="42" spans="1:11" x14ac:dyDescent="0.35">
      <c r="A42" t="s">
        <v>39</v>
      </c>
      <c r="B42">
        <f>_xlfn.IFNA(VLOOKUP(A42,'Women DL'!$E$2:$F$50,2,FALSE),104)</f>
        <v>104</v>
      </c>
      <c r="C42">
        <f t="shared" si="3"/>
        <v>936</v>
      </c>
      <c r="D42">
        <f t="shared" si="4"/>
        <v>1040</v>
      </c>
      <c r="E42">
        <f t="shared" si="5"/>
        <v>41</v>
      </c>
      <c r="F42">
        <v>41</v>
      </c>
      <c r="G42">
        <f>_xlfn.IFNA(VLOOKUP($A42&amp;COLUMNS($G$1:G41),'Women Olympic'!$L$2:$M$344,2,FALSE),333)</f>
        <v>97</v>
      </c>
      <c r="H42">
        <f>_xlfn.IFNA(VLOOKUP($A42&amp;COLUMNS($G$1:H41),'Women Olympic'!$L$2:$M$344,2,FALSE),333)</f>
        <v>200</v>
      </c>
      <c r="I42">
        <f>_xlfn.IFNA(VLOOKUP($A42&amp;COLUMNS($G$1:I41),'Women Olympic'!$L$2:$M$344,2,FALSE),333)</f>
        <v>306</v>
      </c>
      <c r="J42">
        <f>_xlfn.IFNA(VLOOKUP($A42&amp;COLUMNS($G$1:J41),'Women Olympic'!$L$2:$M$344,2,FALSE),333)</f>
        <v>333</v>
      </c>
      <c r="K42" s="4">
        <f>COUNTIF('Women Olympic'!$K$2:$K$344,A42)</f>
        <v>3</v>
      </c>
    </row>
    <row r="43" spans="1:11" x14ac:dyDescent="0.35">
      <c r="A43" t="s">
        <v>853</v>
      </c>
      <c r="B43">
        <f>_xlfn.IFNA(VLOOKUP(A43,'Women DL'!$E$2:$F$50,2,FALSE),104)</f>
        <v>104</v>
      </c>
      <c r="C43">
        <f t="shared" si="3"/>
        <v>969</v>
      </c>
      <c r="D43">
        <f t="shared" si="4"/>
        <v>1073</v>
      </c>
      <c r="E43">
        <f t="shared" si="5"/>
        <v>42</v>
      </c>
      <c r="F43">
        <v>42</v>
      </c>
      <c r="G43">
        <f>_xlfn.IFNA(VLOOKUP($A43&amp;COLUMNS($G$1:G42),'Women Olympic'!$L$2:$M$344,2,FALSE),333)</f>
        <v>188</v>
      </c>
      <c r="H43">
        <f>_xlfn.IFNA(VLOOKUP($A43&amp;COLUMNS($G$1:H42),'Women Olympic'!$L$2:$M$344,2,FALSE),333)</f>
        <v>193</v>
      </c>
      <c r="I43">
        <f>_xlfn.IFNA(VLOOKUP($A43&amp;COLUMNS($G$1:I42),'Women Olympic'!$L$2:$M$344,2,FALSE),333)</f>
        <v>255</v>
      </c>
      <c r="J43">
        <f>_xlfn.IFNA(VLOOKUP($A43&amp;COLUMNS($G$1:J42),'Women Olympic'!$L$2:$M$344,2,FALSE),333)</f>
        <v>333</v>
      </c>
      <c r="K43" s="4">
        <f>COUNTIF('Women Olympic'!$K$2:$K$344,A43)</f>
        <v>3</v>
      </c>
    </row>
    <row r="44" spans="1:11" x14ac:dyDescent="0.35">
      <c r="A44" t="s">
        <v>736</v>
      </c>
      <c r="B44">
        <f>_xlfn.IFNA(VLOOKUP(A44,'Women DL'!$E$2:$F$50,2,FALSE),104)</f>
        <v>104</v>
      </c>
      <c r="C44">
        <f t="shared" si="3"/>
        <v>1017</v>
      </c>
      <c r="D44">
        <f t="shared" si="4"/>
        <v>1121</v>
      </c>
      <c r="E44">
        <f t="shared" si="5"/>
        <v>43</v>
      </c>
      <c r="F44">
        <v>43</v>
      </c>
      <c r="G44">
        <f>_xlfn.IFNA(VLOOKUP($A44&amp;COLUMNS($G$1:G43),'Women Olympic'!$L$2:$M$344,2,FALSE),333)</f>
        <v>160</v>
      </c>
      <c r="H44">
        <f>_xlfn.IFNA(VLOOKUP($A44&amp;COLUMNS($G$1:H43),'Women Olympic'!$L$2:$M$344,2,FALSE),333)</f>
        <v>244</v>
      </c>
      <c r="I44">
        <f>_xlfn.IFNA(VLOOKUP($A44&amp;COLUMNS($G$1:I43),'Women Olympic'!$L$2:$M$344,2,FALSE),333)</f>
        <v>280</v>
      </c>
      <c r="J44">
        <f>_xlfn.IFNA(VLOOKUP($A44&amp;COLUMNS($G$1:J43),'Women Olympic'!$L$2:$M$344,2,FALSE),333)</f>
        <v>333</v>
      </c>
      <c r="K44" s="4">
        <f>COUNTIF('Women Olympic'!$K$2:$K$344,A44)</f>
        <v>3</v>
      </c>
    </row>
    <row r="45" spans="1:11" x14ac:dyDescent="0.35">
      <c r="A45" t="s">
        <v>743</v>
      </c>
      <c r="B45">
        <f>_xlfn.IFNA(VLOOKUP(A45,'Women DL'!$E$2:$F$50,2,FALSE),104)</f>
        <v>104</v>
      </c>
      <c r="C45">
        <f t="shared" si="3"/>
        <v>1021</v>
      </c>
      <c r="D45">
        <f t="shared" si="4"/>
        <v>1125</v>
      </c>
      <c r="E45">
        <f t="shared" si="5"/>
        <v>44</v>
      </c>
      <c r="F45">
        <v>44</v>
      </c>
      <c r="G45">
        <f>_xlfn.IFNA(VLOOKUP($A45&amp;COLUMNS($G$1:G44),'Women Olympic'!$L$2:$M$344,2,FALSE),333)</f>
        <v>99</v>
      </c>
      <c r="H45">
        <f>_xlfn.IFNA(VLOOKUP($A45&amp;COLUMNS($G$1:H44),'Women Olympic'!$L$2:$M$344,2,FALSE),333)</f>
        <v>256</v>
      </c>
      <c r="I45">
        <f>_xlfn.IFNA(VLOOKUP($A45&amp;COLUMNS($G$1:I44),'Women Olympic'!$L$2:$M$344,2,FALSE),333)</f>
        <v>333</v>
      </c>
      <c r="J45">
        <f>_xlfn.IFNA(VLOOKUP($A45&amp;COLUMNS($G$1:J44),'Women Olympic'!$L$2:$M$344,2,FALSE),333)</f>
        <v>333</v>
      </c>
      <c r="K45" s="4">
        <f>COUNTIF('Women Olympic'!$K$2:$K$344,A45)</f>
        <v>2</v>
      </c>
    </row>
    <row r="46" spans="1:11" x14ac:dyDescent="0.35">
      <c r="A46" t="s">
        <v>1088</v>
      </c>
      <c r="B46">
        <f>_xlfn.IFNA(VLOOKUP(A46,'Women DL'!$E$2:$F$50,2,FALSE),104)</f>
        <v>85</v>
      </c>
      <c r="C46">
        <f t="shared" si="3"/>
        <v>1049</v>
      </c>
      <c r="D46">
        <f t="shared" si="4"/>
        <v>1134</v>
      </c>
      <c r="E46">
        <f t="shared" si="5"/>
        <v>45</v>
      </c>
      <c r="F46">
        <v>45</v>
      </c>
      <c r="G46">
        <f>_xlfn.IFNA(VLOOKUP($A46&amp;COLUMNS($G$1:G45),'Women Olympic'!$L$2:$M$344,2,FALSE),333)</f>
        <v>50</v>
      </c>
      <c r="H46">
        <f>_xlfn.IFNA(VLOOKUP($A46&amp;COLUMNS($G$1:H45),'Women Olympic'!$L$2:$M$344,2,FALSE),333)</f>
        <v>333</v>
      </c>
      <c r="I46">
        <f>_xlfn.IFNA(VLOOKUP($A46&amp;COLUMNS($G$1:I45),'Women Olympic'!$L$2:$M$344,2,FALSE),333)</f>
        <v>333</v>
      </c>
      <c r="J46">
        <f>_xlfn.IFNA(VLOOKUP($A46&amp;COLUMNS($G$1:J45),'Women Olympic'!$L$2:$M$344,2,FALSE),333)</f>
        <v>333</v>
      </c>
      <c r="K46" s="4">
        <f>COUNTIF('Women Olympic'!$K$2:$K$344,A46)</f>
        <v>1</v>
      </c>
    </row>
    <row r="47" spans="1:11" x14ac:dyDescent="0.35">
      <c r="A47" t="s">
        <v>1040</v>
      </c>
      <c r="B47">
        <f>_xlfn.IFNA(VLOOKUP(A47,'Women DL'!$E$2:$F$50,2,FALSE),104)</f>
        <v>104</v>
      </c>
      <c r="C47">
        <f t="shared" si="3"/>
        <v>1043</v>
      </c>
      <c r="D47">
        <f t="shared" si="4"/>
        <v>1147</v>
      </c>
      <c r="E47">
        <f t="shared" si="5"/>
        <v>46</v>
      </c>
      <c r="F47">
        <v>46</v>
      </c>
      <c r="G47">
        <f>_xlfn.IFNA(VLOOKUP($A47&amp;COLUMNS($G$1:G46),'Women Olympic'!$L$2:$M$344,2,FALSE),333)</f>
        <v>44</v>
      </c>
      <c r="H47">
        <f>_xlfn.IFNA(VLOOKUP($A47&amp;COLUMNS($G$1:H46),'Women Olympic'!$L$2:$M$344,2,FALSE),333)</f>
        <v>333</v>
      </c>
      <c r="I47">
        <f>_xlfn.IFNA(VLOOKUP($A47&amp;COLUMNS($G$1:I46),'Women Olympic'!$L$2:$M$344,2,FALSE),333)</f>
        <v>333</v>
      </c>
      <c r="J47">
        <f>_xlfn.IFNA(VLOOKUP($A47&amp;COLUMNS($G$1:J46),'Women Olympic'!$L$2:$M$344,2,FALSE),333)</f>
        <v>333</v>
      </c>
      <c r="K47" s="4">
        <f>COUNTIF('Women Olympic'!$K$2:$K$344,A47)</f>
        <v>1</v>
      </c>
    </row>
    <row r="48" spans="1:11" x14ac:dyDescent="0.35">
      <c r="A48" t="s">
        <v>813</v>
      </c>
      <c r="B48">
        <f>_xlfn.IFNA(VLOOKUP(A48,'Women DL'!$E$2:$F$50,2,FALSE),104)</f>
        <v>104</v>
      </c>
      <c r="C48">
        <f t="shared" si="3"/>
        <v>1043</v>
      </c>
      <c r="D48">
        <f t="shared" si="4"/>
        <v>1147</v>
      </c>
      <c r="E48">
        <f t="shared" si="5"/>
        <v>46</v>
      </c>
      <c r="F48">
        <v>47</v>
      </c>
      <c r="G48">
        <f>_xlfn.IFNA(VLOOKUP($A48&amp;COLUMNS($G$1:G47),'Women Olympic'!$L$2:$M$344,2,FALSE),333)</f>
        <v>170</v>
      </c>
      <c r="H48">
        <f>_xlfn.IFNA(VLOOKUP($A48&amp;COLUMNS($G$1:H47),'Women Olympic'!$L$2:$M$344,2,FALSE),333)</f>
        <v>207</v>
      </c>
      <c r="I48">
        <f>_xlfn.IFNA(VLOOKUP($A48&amp;COLUMNS($G$1:I47),'Women Olympic'!$L$2:$M$344,2,FALSE),333)</f>
        <v>333</v>
      </c>
      <c r="J48">
        <f>_xlfn.IFNA(VLOOKUP($A48&amp;COLUMNS($G$1:J47),'Women Olympic'!$L$2:$M$344,2,FALSE),333)</f>
        <v>333</v>
      </c>
      <c r="K48" s="4">
        <f>COUNTIF('Women Olympic'!$K$2:$K$344,A48)</f>
        <v>2</v>
      </c>
    </row>
    <row r="49" spans="1:11" x14ac:dyDescent="0.35">
      <c r="A49" t="s">
        <v>138</v>
      </c>
      <c r="B49">
        <f>_xlfn.IFNA(VLOOKUP(A49,'Women DL'!$E$2:$F$50,2,FALSE),104)</f>
        <v>104</v>
      </c>
      <c r="C49">
        <f t="shared" si="3"/>
        <v>1066</v>
      </c>
      <c r="D49">
        <f t="shared" si="4"/>
        <v>1170</v>
      </c>
      <c r="E49">
        <f t="shared" si="5"/>
        <v>48</v>
      </c>
      <c r="F49">
        <v>48</v>
      </c>
      <c r="G49">
        <f>_xlfn.IFNA(VLOOKUP($A49&amp;COLUMNS($G$1:G48),'Women Olympic'!$L$2:$M$344,2,FALSE),333)</f>
        <v>67</v>
      </c>
      <c r="H49">
        <f>_xlfn.IFNA(VLOOKUP($A49&amp;COLUMNS($G$1:H48),'Women Olympic'!$L$2:$M$344,2,FALSE),333)</f>
        <v>333</v>
      </c>
      <c r="I49">
        <f>_xlfn.IFNA(VLOOKUP($A49&amp;COLUMNS($G$1:I48),'Women Olympic'!$L$2:$M$344,2,FALSE),333)</f>
        <v>333</v>
      </c>
      <c r="J49">
        <f>_xlfn.IFNA(VLOOKUP($A49&amp;COLUMNS($G$1:J48),'Women Olympic'!$L$2:$M$344,2,FALSE),333)</f>
        <v>333</v>
      </c>
      <c r="K49" s="4">
        <f>COUNTIF('Women Olympic'!$K$2:$K$344,A49)</f>
        <v>1</v>
      </c>
    </row>
    <row r="50" spans="1:11" x14ac:dyDescent="0.35">
      <c r="A50" t="s">
        <v>1021</v>
      </c>
      <c r="B50">
        <f>_xlfn.IFNA(VLOOKUP(A50,'Women DL'!$E$2:$F$50,2,FALSE),104)</f>
        <v>104</v>
      </c>
      <c r="C50">
        <f t="shared" si="3"/>
        <v>1069</v>
      </c>
      <c r="D50">
        <f t="shared" si="4"/>
        <v>1173</v>
      </c>
      <c r="E50">
        <f t="shared" si="5"/>
        <v>49</v>
      </c>
      <c r="F50">
        <v>49</v>
      </c>
      <c r="G50">
        <f>_xlfn.IFNA(VLOOKUP($A50&amp;COLUMNS($G$1:G49),'Women Olympic'!$L$2:$M$344,2,FALSE),333)</f>
        <v>70</v>
      </c>
      <c r="H50">
        <f>_xlfn.IFNA(VLOOKUP($A50&amp;COLUMNS($G$1:H49),'Women Olympic'!$L$2:$M$344,2,FALSE),333)</f>
        <v>333</v>
      </c>
      <c r="I50">
        <f>_xlfn.IFNA(VLOOKUP($A50&amp;COLUMNS($G$1:I49),'Women Olympic'!$L$2:$M$344,2,FALSE),333)</f>
        <v>333</v>
      </c>
      <c r="J50">
        <f>_xlfn.IFNA(VLOOKUP($A50&amp;COLUMNS($G$1:J49),'Women Olympic'!$L$2:$M$344,2,FALSE),333)</f>
        <v>333</v>
      </c>
      <c r="K50" s="4">
        <f>COUNTIF('Women Olympic'!$K$2:$K$344,A50)</f>
        <v>1</v>
      </c>
    </row>
    <row r="51" spans="1:11" x14ac:dyDescent="0.35">
      <c r="A51" t="s">
        <v>980</v>
      </c>
      <c r="B51">
        <f>_xlfn.IFNA(VLOOKUP(A51,'Women DL'!$E$2:$F$50,2,FALSE),104)</f>
        <v>104</v>
      </c>
      <c r="C51">
        <f t="shared" si="3"/>
        <v>1116</v>
      </c>
      <c r="D51">
        <f t="shared" si="4"/>
        <v>1220</v>
      </c>
      <c r="E51">
        <f t="shared" si="5"/>
        <v>50</v>
      </c>
      <c r="F51">
        <v>50</v>
      </c>
      <c r="G51">
        <f>_xlfn.IFNA(VLOOKUP($A51&amp;COLUMNS($G$1:G50),'Women Olympic'!$L$2:$M$344,2,FALSE),333)</f>
        <v>117</v>
      </c>
      <c r="H51">
        <f>_xlfn.IFNA(VLOOKUP($A51&amp;COLUMNS($G$1:H50),'Women Olympic'!$L$2:$M$344,2,FALSE),333)</f>
        <v>333</v>
      </c>
      <c r="I51">
        <f>_xlfn.IFNA(VLOOKUP($A51&amp;COLUMNS($G$1:I50),'Women Olympic'!$L$2:$M$344,2,FALSE),333)</f>
        <v>333</v>
      </c>
      <c r="J51">
        <f>_xlfn.IFNA(VLOOKUP($A51&amp;COLUMNS($G$1:J50),'Women Olympic'!$L$2:$M$344,2,FALSE),333)</f>
        <v>333</v>
      </c>
      <c r="K51" s="4">
        <f>COUNTIF('Women Olympic'!$K$2:$K$344,A51)</f>
        <v>1</v>
      </c>
    </row>
    <row r="52" spans="1:11" x14ac:dyDescent="0.35">
      <c r="A52" t="s">
        <v>763</v>
      </c>
      <c r="B52">
        <f>_xlfn.IFNA(VLOOKUP(A52,'Women DL'!$E$2:$F$50,2,FALSE),104)</f>
        <v>104</v>
      </c>
      <c r="C52">
        <f t="shared" si="3"/>
        <v>1120</v>
      </c>
      <c r="D52">
        <f t="shared" si="4"/>
        <v>1224</v>
      </c>
      <c r="E52">
        <f t="shared" si="5"/>
        <v>51</v>
      </c>
      <c r="F52">
        <v>51</v>
      </c>
      <c r="G52">
        <f>_xlfn.IFNA(VLOOKUP($A52&amp;COLUMNS($G$1:G51),'Women Olympic'!$L$2:$M$344,2,FALSE),333)</f>
        <v>162</v>
      </c>
      <c r="H52">
        <f>_xlfn.IFNA(VLOOKUP($A52&amp;COLUMNS($G$1:H51),'Women Olympic'!$L$2:$M$344,2,FALSE),333)</f>
        <v>312</v>
      </c>
      <c r="I52">
        <f>_xlfn.IFNA(VLOOKUP($A52&amp;COLUMNS($G$1:I51),'Women Olympic'!$L$2:$M$344,2,FALSE),333)</f>
        <v>317</v>
      </c>
      <c r="J52">
        <f>_xlfn.IFNA(VLOOKUP($A52&amp;COLUMNS($G$1:J51),'Women Olympic'!$L$2:$M$344,2,FALSE),333)</f>
        <v>329</v>
      </c>
      <c r="K52" s="4">
        <f>COUNTIF('Women Olympic'!$K$2:$K$344,A52)</f>
        <v>4</v>
      </c>
    </row>
    <row r="53" spans="1:11" ht="15.5" x14ac:dyDescent="0.35">
      <c r="A53" s="13" t="s">
        <v>1095</v>
      </c>
      <c r="B53">
        <f>_xlfn.IFNA(VLOOKUP(A53,'Women DL'!$E$2:$F$50,2,FALSE),104)</f>
        <v>104</v>
      </c>
      <c r="C53">
        <f t="shared" si="3"/>
        <v>1123</v>
      </c>
      <c r="D53">
        <f t="shared" si="4"/>
        <v>1227</v>
      </c>
      <c r="E53">
        <f t="shared" si="5"/>
        <v>52</v>
      </c>
      <c r="F53">
        <v>52</v>
      </c>
      <c r="G53">
        <f>_xlfn.IFNA(VLOOKUP($A53&amp;COLUMNS($G$1:G52),'Women Olympic'!$L$2:$M$344,2,FALSE),333)</f>
        <v>124</v>
      </c>
      <c r="H53">
        <f>_xlfn.IFNA(VLOOKUP($A53&amp;COLUMNS($G$1:H52),'Women Olympic'!$L$2:$M$344,2,FALSE),333)</f>
        <v>333</v>
      </c>
      <c r="I53">
        <f>_xlfn.IFNA(VLOOKUP($A53&amp;COLUMNS($G$1:I52),'Women Olympic'!$L$2:$M$344,2,FALSE),333)</f>
        <v>333</v>
      </c>
      <c r="J53">
        <f>_xlfn.IFNA(VLOOKUP($A53&amp;COLUMNS($G$1:J52),'Women Olympic'!$L$2:$M$344,2,FALSE),333)</f>
        <v>333</v>
      </c>
      <c r="K53" s="4">
        <f>COUNTIF('Women Olympic'!$K$2:$K$344,A53)</f>
        <v>1</v>
      </c>
    </row>
    <row r="54" spans="1:11" x14ac:dyDescent="0.35">
      <c r="A54" t="s">
        <v>1090</v>
      </c>
      <c r="B54">
        <f>_xlfn.IFNA(VLOOKUP(A54,'Women DL'!$E$2:$F$50,2,FALSE),104)</f>
        <v>104</v>
      </c>
      <c r="C54">
        <f t="shared" si="3"/>
        <v>1124</v>
      </c>
      <c r="D54">
        <f t="shared" si="4"/>
        <v>1228</v>
      </c>
      <c r="E54">
        <f t="shared" si="5"/>
        <v>53</v>
      </c>
      <c r="F54">
        <v>53</v>
      </c>
      <c r="G54">
        <f>_xlfn.IFNA(VLOOKUP($A54&amp;COLUMNS($G$1:G53),'Women Olympic'!$L$2:$M$344,2,FALSE),333)</f>
        <v>125</v>
      </c>
      <c r="H54">
        <f>_xlfn.IFNA(VLOOKUP($A54&amp;COLUMNS($G$1:H53),'Women Olympic'!$L$2:$M$344,2,FALSE),333)</f>
        <v>333</v>
      </c>
      <c r="I54">
        <f>_xlfn.IFNA(VLOOKUP($A54&amp;COLUMNS($G$1:I53),'Women Olympic'!$L$2:$M$344,2,FALSE),333)</f>
        <v>333</v>
      </c>
      <c r="J54">
        <f>_xlfn.IFNA(VLOOKUP($A54&amp;COLUMNS($G$1:J53),'Women Olympic'!$L$2:$M$344,2,FALSE),333)</f>
        <v>333</v>
      </c>
      <c r="K54" s="4">
        <f>COUNTIF('Women Olympic'!$K$2:$K$344,A54)</f>
        <v>1</v>
      </c>
    </row>
    <row r="55" spans="1:11" x14ac:dyDescent="0.35">
      <c r="A55" t="s">
        <v>768</v>
      </c>
      <c r="B55">
        <f>_xlfn.IFNA(VLOOKUP(A55,'Women DL'!$E$2:$F$50,2,FALSE),104)</f>
        <v>104</v>
      </c>
      <c r="C55">
        <f t="shared" si="3"/>
        <v>1125</v>
      </c>
      <c r="D55">
        <f t="shared" si="4"/>
        <v>1229</v>
      </c>
      <c r="E55">
        <f t="shared" si="5"/>
        <v>54</v>
      </c>
      <c r="F55">
        <v>54</v>
      </c>
      <c r="G55">
        <f>_xlfn.IFNA(VLOOKUP($A55&amp;COLUMNS($G$1:G54),'Women Olympic'!$L$2:$M$344,2,FALSE),333)</f>
        <v>152</v>
      </c>
      <c r="H55">
        <f>_xlfn.IFNA(VLOOKUP($A55&amp;COLUMNS($G$1:H54),'Women Olympic'!$L$2:$M$344,2,FALSE),333)</f>
        <v>315</v>
      </c>
      <c r="I55">
        <f>_xlfn.IFNA(VLOOKUP($A55&amp;COLUMNS($G$1:I54),'Women Olympic'!$L$2:$M$344,2,FALSE),333)</f>
        <v>325</v>
      </c>
      <c r="J55">
        <f>_xlfn.IFNA(VLOOKUP($A55&amp;COLUMNS($G$1:J54),'Women Olympic'!$L$2:$M$344,2,FALSE),333)</f>
        <v>333</v>
      </c>
      <c r="K55" s="4">
        <f>COUNTIF('Women Olympic'!$K$2:$K$344,A55)</f>
        <v>3</v>
      </c>
    </row>
    <row r="56" spans="1:11" x14ac:dyDescent="0.35">
      <c r="A56" t="s">
        <v>775</v>
      </c>
      <c r="B56">
        <f>_xlfn.IFNA(VLOOKUP(A56,'Women DL'!$E$2:$F$50,2,FALSE),104)</f>
        <v>104</v>
      </c>
      <c r="C56">
        <f t="shared" si="3"/>
        <v>1126</v>
      </c>
      <c r="D56">
        <f t="shared" si="4"/>
        <v>1230</v>
      </c>
      <c r="E56">
        <f t="shared" si="5"/>
        <v>55</v>
      </c>
      <c r="F56">
        <v>55</v>
      </c>
      <c r="G56">
        <f>_xlfn.IFNA(VLOOKUP($A56&amp;COLUMNS($G$1:G55),'Women Olympic'!$L$2:$M$344,2,FALSE),333)</f>
        <v>192</v>
      </c>
      <c r="H56">
        <f>_xlfn.IFNA(VLOOKUP($A56&amp;COLUMNS($G$1:H55),'Women Olympic'!$L$2:$M$344,2,FALSE),333)</f>
        <v>281</v>
      </c>
      <c r="I56">
        <f>_xlfn.IFNA(VLOOKUP($A56&amp;COLUMNS($G$1:I55),'Women Olympic'!$L$2:$M$344,2,FALSE),333)</f>
        <v>320</v>
      </c>
      <c r="J56">
        <f>_xlfn.IFNA(VLOOKUP($A56&amp;COLUMNS($G$1:J55),'Women Olympic'!$L$2:$M$344,2,FALSE),333)</f>
        <v>333</v>
      </c>
      <c r="K56" s="4">
        <f>COUNTIF('Women Olympic'!$K$2:$K$344,A56)</f>
        <v>3</v>
      </c>
    </row>
    <row r="57" spans="1:11" x14ac:dyDescent="0.35">
      <c r="A57" t="s">
        <v>748</v>
      </c>
      <c r="B57">
        <f>_xlfn.IFNA(VLOOKUP(A57,'Women DL'!$E$2:$F$50,2,FALSE),104)</f>
        <v>104</v>
      </c>
      <c r="C57">
        <f t="shared" si="3"/>
        <v>1147</v>
      </c>
      <c r="D57">
        <f t="shared" si="4"/>
        <v>1251</v>
      </c>
      <c r="E57">
        <f t="shared" si="5"/>
        <v>56</v>
      </c>
      <c r="F57">
        <v>56</v>
      </c>
      <c r="G57">
        <f>_xlfn.IFNA(VLOOKUP($A57&amp;COLUMNS($G$1:G56),'Women Olympic'!$L$2:$M$344,2,FALSE),333)</f>
        <v>213</v>
      </c>
      <c r="H57">
        <f>_xlfn.IFNA(VLOOKUP($A57&amp;COLUMNS($G$1:H56),'Women Olympic'!$L$2:$M$344,2,FALSE),333)</f>
        <v>270</v>
      </c>
      <c r="I57">
        <f>_xlfn.IFNA(VLOOKUP($A57&amp;COLUMNS($G$1:I56),'Women Olympic'!$L$2:$M$344,2,FALSE),333)</f>
        <v>331</v>
      </c>
      <c r="J57">
        <f>_xlfn.IFNA(VLOOKUP($A57&amp;COLUMNS($G$1:J56),'Women Olympic'!$L$2:$M$344,2,FALSE),333)</f>
        <v>333</v>
      </c>
      <c r="K57" s="4">
        <f>COUNTIF('Women Olympic'!$K$2:$K$344,A57)</f>
        <v>3</v>
      </c>
    </row>
    <row r="58" spans="1:11" x14ac:dyDescent="0.35">
      <c r="A58" t="s">
        <v>1070</v>
      </c>
      <c r="B58">
        <f>_xlfn.IFNA(VLOOKUP(A58,'Women DL'!$E$2:$F$50,2,FALSE),104)</f>
        <v>104</v>
      </c>
      <c r="C58" s="8">
        <f t="shared" si="3"/>
        <v>1166</v>
      </c>
      <c r="D58" s="8">
        <f t="shared" si="4"/>
        <v>1270</v>
      </c>
      <c r="E58">
        <f t="shared" si="5"/>
        <v>57</v>
      </c>
      <c r="F58">
        <v>57</v>
      </c>
      <c r="G58">
        <f>_xlfn.IFNA(VLOOKUP($A58&amp;COLUMNS($G$1:G57),'Women Olympic'!$L$2:$M$344,2,FALSE),333)</f>
        <v>228</v>
      </c>
      <c r="H58">
        <f>_xlfn.IFNA(VLOOKUP($A58&amp;COLUMNS($G$1:H57),'Women Olympic'!$L$2:$M$344,2,FALSE),333)</f>
        <v>272</v>
      </c>
      <c r="I58">
        <f>_xlfn.IFNA(VLOOKUP($A58&amp;COLUMNS($G$1:I57),'Women Olympic'!$L$2:$M$344,2,FALSE),333)</f>
        <v>333</v>
      </c>
      <c r="J58">
        <f>_xlfn.IFNA(VLOOKUP($A58&amp;COLUMNS($G$1:J57),'Women Olympic'!$L$2:$M$344,2,FALSE),333)</f>
        <v>333</v>
      </c>
      <c r="K58" s="4">
        <f>COUNTIF('Women Olympic'!$K$2:$K$344,A58)</f>
        <v>2</v>
      </c>
    </row>
    <row r="59" spans="1:11" x14ac:dyDescent="0.35">
      <c r="A59" t="s">
        <v>760</v>
      </c>
      <c r="B59">
        <f>_xlfn.IFNA(VLOOKUP(A59,'Women DL'!$E$2:$F$50,2,FALSE),104)</f>
        <v>104</v>
      </c>
      <c r="C59">
        <f t="shared" si="3"/>
        <v>1173</v>
      </c>
      <c r="D59">
        <f t="shared" si="4"/>
        <v>1277</v>
      </c>
      <c r="E59">
        <f t="shared" si="5"/>
        <v>58</v>
      </c>
      <c r="F59">
        <v>58</v>
      </c>
      <c r="G59">
        <f>_xlfn.IFNA(VLOOKUP($A59&amp;COLUMNS($G$1:G58),'Women Olympic'!$L$2:$M$344,2,FALSE),333)</f>
        <v>174</v>
      </c>
      <c r="H59">
        <f>_xlfn.IFNA(VLOOKUP($A59&amp;COLUMNS($G$1:H58),'Women Olympic'!$L$2:$M$344,2,FALSE),333)</f>
        <v>333</v>
      </c>
      <c r="I59">
        <f>_xlfn.IFNA(VLOOKUP($A59&amp;COLUMNS($G$1:I58),'Women Olympic'!$L$2:$M$344,2,FALSE),333)</f>
        <v>333</v>
      </c>
      <c r="J59">
        <f>_xlfn.IFNA(VLOOKUP($A59&amp;COLUMNS($G$1:J58),'Women Olympic'!$L$2:$M$344,2,FALSE),333)</f>
        <v>333</v>
      </c>
      <c r="K59" s="4">
        <f>COUNTIF('Women Olympic'!$K$2:$K$344,A59)</f>
        <v>1</v>
      </c>
    </row>
    <row r="60" spans="1:11" x14ac:dyDescent="0.35">
      <c r="A60" t="s">
        <v>807</v>
      </c>
      <c r="B60">
        <f>_xlfn.IFNA(VLOOKUP(A60,'Women DL'!$E$2:$F$50,2,FALSE),104)</f>
        <v>104</v>
      </c>
      <c r="C60">
        <f t="shared" si="3"/>
        <v>1198</v>
      </c>
      <c r="D60">
        <f t="shared" si="4"/>
        <v>1302</v>
      </c>
      <c r="E60">
        <f t="shared" si="5"/>
        <v>59</v>
      </c>
      <c r="F60">
        <v>59</v>
      </c>
      <c r="G60">
        <f>_xlfn.IFNA(VLOOKUP($A60&amp;COLUMNS($G$1:G59),'Women Olympic'!$L$2:$M$344,2,FALSE),333)</f>
        <v>199</v>
      </c>
      <c r="H60">
        <f>_xlfn.IFNA(VLOOKUP($A60&amp;COLUMNS($G$1:H59),'Women Olympic'!$L$2:$M$344,2,FALSE),333)</f>
        <v>333</v>
      </c>
      <c r="I60">
        <f>_xlfn.IFNA(VLOOKUP($A60&amp;COLUMNS($G$1:I59),'Women Olympic'!$L$2:$M$344,2,FALSE),333)</f>
        <v>333</v>
      </c>
      <c r="J60">
        <f>_xlfn.IFNA(VLOOKUP($A60&amp;COLUMNS($G$1:J59),'Women Olympic'!$L$2:$M$344,2,FALSE),333)</f>
        <v>333</v>
      </c>
      <c r="K60" s="4">
        <f>COUNTIF('Women Olympic'!$K$2:$K$344,A60)</f>
        <v>1</v>
      </c>
    </row>
    <row r="61" spans="1:11" x14ac:dyDescent="0.35">
      <c r="A61" t="s">
        <v>1091</v>
      </c>
      <c r="B61">
        <f>_xlfn.IFNA(VLOOKUP(A61,'Women DL'!$E$2:$F$50,2,FALSE),104)</f>
        <v>104</v>
      </c>
      <c r="C61">
        <f t="shared" si="3"/>
        <v>1223</v>
      </c>
      <c r="D61">
        <f t="shared" si="4"/>
        <v>1327</v>
      </c>
      <c r="E61">
        <f t="shared" si="5"/>
        <v>60</v>
      </c>
      <c r="F61">
        <v>60</v>
      </c>
      <c r="G61">
        <f>_xlfn.IFNA(VLOOKUP($A61&amp;COLUMNS($G$1:G60),'Women Olympic'!$L$2:$M$344,2,FALSE),333)</f>
        <v>224</v>
      </c>
      <c r="H61">
        <f>_xlfn.IFNA(VLOOKUP($A61&amp;COLUMNS($G$1:H60),'Women Olympic'!$L$2:$M$344,2,FALSE),333)</f>
        <v>333</v>
      </c>
      <c r="I61">
        <f>_xlfn.IFNA(VLOOKUP($A61&amp;COLUMNS($G$1:I60),'Women Olympic'!$L$2:$M$344,2,FALSE),333)</f>
        <v>333</v>
      </c>
      <c r="J61">
        <f>_xlfn.IFNA(VLOOKUP($A61&amp;COLUMNS($G$1:J60),'Women Olympic'!$L$2:$M$344,2,FALSE),333)</f>
        <v>333</v>
      </c>
      <c r="K61" s="4">
        <f>COUNTIF('Women Olympic'!$K$2:$K$344,A61)</f>
        <v>1</v>
      </c>
    </row>
    <row r="62" spans="1:11" x14ac:dyDescent="0.35">
      <c r="A62" s="8" t="s">
        <v>122</v>
      </c>
      <c r="B62">
        <f>_xlfn.IFNA(VLOOKUP(A62,'Women DL'!$E$2:$F$50,2,FALSE),104)</f>
        <v>104</v>
      </c>
      <c r="C62" s="8">
        <f t="shared" si="3"/>
        <v>1244</v>
      </c>
      <c r="D62" s="8">
        <f t="shared" si="4"/>
        <v>1348</v>
      </c>
      <c r="E62">
        <f t="shared" si="5"/>
        <v>61</v>
      </c>
      <c r="F62">
        <v>61</v>
      </c>
      <c r="G62">
        <f>_xlfn.IFNA(VLOOKUP($A62&amp;COLUMNS($G$1:G61),'Women Olympic'!$L$2:$M$344,2,FALSE),333)</f>
        <v>245</v>
      </c>
      <c r="H62">
        <f>_xlfn.IFNA(VLOOKUP($A62&amp;COLUMNS($G$1:H61),'Women Olympic'!$L$2:$M$344,2,FALSE),333)</f>
        <v>333</v>
      </c>
      <c r="I62">
        <f>_xlfn.IFNA(VLOOKUP($A62&amp;COLUMNS($G$1:I61),'Women Olympic'!$L$2:$M$344,2,FALSE),333)</f>
        <v>333</v>
      </c>
      <c r="J62">
        <f>_xlfn.IFNA(VLOOKUP($A62&amp;COLUMNS($G$1:J61),'Women Olympic'!$L$2:$M$344,2,FALSE),333)</f>
        <v>333</v>
      </c>
      <c r="K62" s="4">
        <f>COUNTIF('Women Olympic'!$K$2:$K$344,A62)</f>
        <v>1</v>
      </c>
    </row>
    <row r="63" spans="1:11" x14ac:dyDescent="0.35">
      <c r="A63" t="s">
        <v>814</v>
      </c>
      <c r="B63">
        <f>_xlfn.IFNA(VLOOKUP(A63,'Women DL'!$E$2:$F$50,2,FALSE),104)</f>
        <v>104</v>
      </c>
      <c r="C63">
        <f t="shared" si="3"/>
        <v>1260</v>
      </c>
      <c r="D63">
        <f t="shared" si="4"/>
        <v>1364</v>
      </c>
      <c r="E63">
        <f t="shared" si="5"/>
        <v>62</v>
      </c>
      <c r="F63">
        <v>62</v>
      </c>
      <c r="G63">
        <f>_xlfn.IFNA(VLOOKUP($A63&amp;COLUMNS($G$1:G62),'Women Olympic'!$L$2:$M$344,2,FALSE),333)</f>
        <v>289</v>
      </c>
      <c r="H63">
        <f>_xlfn.IFNA(VLOOKUP($A63&amp;COLUMNS($G$1:H62),'Women Olympic'!$L$2:$M$344,2,FALSE),333)</f>
        <v>305</v>
      </c>
      <c r="I63">
        <f>_xlfn.IFNA(VLOOKUP($A63&amp;COLUMNS($G$1:I62),'Women Olympic'!$L$2:$M$344,2,FALSE),333)</f>
        <v>333</v>
      </c>
      <c r="J63">
        <f>_xlfn.IFNA(VLOOKUP($A63&amp;COLUMNS($G$1:J62),'Women Olympic'!$L$2:$M$344,2,FALSE),333)</f>
        <v>333</v>
      </c>
      <c r="K63" s="4">
        <f>COUNTIF('Women Olympic'!$K$2:$K$344,A63)</f>
        <v>2</v>
      </c>
    </row>
    <row r="64" spans="1:11" x14ac:dyDescent="0.35">
      <c r="A64" t="s">
        <v>829</v>
      </c>
      <c r="B64">
        <f>_xlfn.IFNA(VLOOKUP(A64,'Women DL'!$E$2:$F$50,2,FALSE),104)</f>
        <v>104</v>
      </c>
      <c r="C64">
        <f t="shared" si="3"/>
        <v>1275</v>
      </c>
      <c r="D64">
        <f t="shared" si="4"/>
        <v>1379</v>
      </c>
      <c r="E64">
        <f t="shared" si="5"/>
        <v>63</v>
      </c>
      <c r="F64">
        <v>63</v>
      </c>
      <c r="G64">
        <f>_xlfn.IFNA(VLOOKUP($A64&amp;COLUMNS($G$1:G63),'Women Olympic'!$L$2:$M$344,2,FALSE),333)</f>
        <v>276</v>
      </c>
      <c r="H64">
        <f>_xlfn.IFNA(VLOOKUP($A64&amp;COLUMNS($G$1:H63),'Women Olympic'!$L$2:$M$344,2,FALSE),333)</f>
        <v>333</v>
      </c>
      <c r="I64">
        <f>_xlfn.IFNA(VLOOKUP($A64&amp;COLUMNS($G$1:I63),'Women Olympic'!$L$2:$M$344,2,FALSE),333)</f>
        <v>333</v>
      </c>
      <c r="J64">
        <f>_xlfn.IFNA(VLOOKUP($A64&amp;COLUMNS($G$1:J63),'Women Olympic'!$L$2:$M$344,2,FALSE),333)</f>
        <v>333</v>
      </c>
      <c r="K64" s="4">
        <f>COUNTIF('Women Olympic'!$K$2:$K$344,A64)</f>
        <v>1</v>
      </c>
    </row>
    <row r="65" spans="1:11" x14ac:dyDescent="0.35">
      <c r="A65" t="s">
        <v>804</v>
      </c>
      <c r="B65">
        <f>_xlfn.IFNA(VLOOKUP(A65,'Women DL'!$E$2:$F$50,2,FALSE),104)</f>
        <v>104</v>
      </c>
      <c r="C65">
        <f t="shared" si="3"/>
        <v>1294</v>
      </c>
      <c r="D65">
        <f t="shared" si="4"/>
        <v>1398</v>
      </c>
      <c r="E65">
        <f t="shared" si="5"/>
        <v>64</v>
      </c>
      <c r="F65">
        <v>64</v>
      </c>
      <c r="G65">
        <f>_xlfn.IFNA(VLOOKUP($A65&amp;COLUMNS($G$1:G64),'Women Olympic'!$L$2:$M$344,2,FALSE),333)</f>
        <v>295</v>
      </c>
      <c r="H65">
        <f>_xlfn.IFNA(VLOOKUP($A65&amp;COLUMNS($G$1:H64),'Women Olympic'!$L$2:$M$344,2,FALSE),333)</f>
        <v>333</v>
      </c>
      <c r="I65">
        <f>_xlfn.IFNA(VLOOKUP($A65&amp;COLUMNS($G$1:I64),'Women Olympic'!$L$2:$M$344,2,FALSE),333)</f>
        <v>333</v>
      </c>
      <c r="J65">
        <f>_xlfn.IFNA(VLOOKUP($A65&amp;COLUMNS($G$1:J64),'Women Olympic'!$L$2:$M$344,2,FALSE),333)</f>
        <v>333</v>
      </c>
      <c r="K65" s="4">
        <f>COUNTIF('Women Olympic'!$K$2:$K$344,A65)</f>
        <v>1</v>
      </c>
    </row>
    <row r="66" spans="1:11" x14ac:dyDescent="0.35">
      <c r="A66" t="s">
        <v>780</v>
      </c>
      <c r="B66">
        <f>_xlfn.IFNA(VLOOKUP(A66,'Women DL'!$E$2:$F$50,2,FALSE),104)</f>
        <v>104</v>
      </c>
      <c r="C66">
        <f t="shared" si="3"/>
        <v>1310</v>
      </c>
      <c r="D66">
        <f t="shared" ref="D66:D68" si="6">B66+C66</f>
        <v>1414</v>
      </c>
      <c r="E66">
        <f t="shared" ref="E66:E68" si="7">RANK(D66,$D$2:$D$68,1)</f>
        <v>65</v>
      </c>
      <c r="F66">
        <v>65</v>
      </c>
      <c r="G66">
        <f>_xlfn.IFNA(VLOOKUP($A66&amp;COLUMNS($G$1:G65),'Women Olympic'!$L$2:$M$344,2,FALSE),333)</f>
        <v>311</v>
      </c>
      <c r="H66">
        <f>_xlfn.IFNA(VLOOKUP($A66&amp;COLUMNS($G$1:H65),'Women Olympic'!$L$2:$M$344,2,FALSE),333)</f>
        <v>333</v>
      </c>
      <c r="I66">
        <f>_xlfn.IFNA(VLOOKUP($A66&amp;COLUMNS($G$1:I65),'Women Olympic'!$L$2:$M$344,2,FALSE),333)</f>
        <v>333</v>
      </c>
      <c r="J66">
        <f>_xlfn.IFNA(VLOOKUP($A66&amp;COLUMNS($G$1:J65),'Women Olympic'!$L$2:$M$344,2,FALSE),333)</f>
        <v>333</v>
      </c>
      <c r="K66" s="4">
        <f>COUNTIF('Women Olympic'!$K$2:$K$344,A66)</f>
        <v>1</v>
      </c>
    </row>
    <row r="67" spans="1:11" x14ac:dyDescent="0.35">
      <c r="A67" t="s">
        <v>135</v>
      </c>
      <c r="B67">
        <f>_xlfn.IFNA(VLOOKUP(A67,'Women DL'!$E$2:$F$50,2,FALSE),104)</f>
        <v>104</v>
      </c>
      <c r="C67">
        <f t="shared" si="3"/>
        <v>1332</v>
      </c>
      <c r="D67">
        <f t="shared" si="6"/>
        <v>1436</v>
      </c>
      <c r="E67">
        <f t="shared" si="7"/>
        <v>66</v>
      </c>
      <c r="F67">
        <v>66</v>
      </c>
      <c r="G67">
        <f>_xlfn.IFNA(VLOOKUP($A67&amp;COLUMNS($G$1:G66),'Women Olympic'!$L$2:$M$344,2,FALSE),333)</f>
        <v>333</v>
      </c>
      <c r="H67">
        <f>_xlfn.IFNA(VLOOKUP($A67&amp;COLUMNS($G$1:H66),'Women Olympic'!$L$2:$M$344,2,FALSE),333)</f>
        <v>333</v>
      </c>
      <c r="I67">
        <f>_xlfn.IFNA(VLOOKUP($A67&amp;COLUMNS($G$1:I66),'Women Olympic'!$L$2:$M$344,2,FALSE),333)</f>
        <v>333</v>
      </c>
      <c r="J67">
        <f>_xlfn.IFNA(VLOOKUP($A67&amp;COLUMNS($G$1:J66),'Women Olympic'!$L$2:$M$344,2,FALSE),333)</f>
        <v>333</v>
      </c>
      <c r="K67" s="4">
        <f>COUNTIF('Women Olympic'!$K$2:$K$344,A67)</f>
        <v>0</v>
      </c>
    </row>
    <row r="68" spans="1:11" x14ac:dyDescent="0.35">
      <c r="A68" s="4" t="s">
        <v>115</v>
      </c>
      <c r="B68">
        <f>_xlfn.IFNA(VLOOKUP(A68,'Women DL'!$E$2:$F$50,2,FALSE),104)</f>
        <v>104</v>
      </c>
      <c r="C68">
        <f t="shared" si="3"/>
        <v>1332</v>
      </c>
      <c r="D68">
        <f t="shared" si="6"/>
        <v>1436</v>
      </c>
      <c r="E68">
        <f t="shared" si="7"/>
        <v>66</v>
      </c>
      <c r="F68">
        <v>66</v>
      </c>
      <c r="G68">
        <f>_xlfn.IFNA(VLOOKUP($A68&amp;COLUMNS($G$1:G67),'Women Olympic'!$L$2:$M$344,2,FALSE),333)</f>
        <v>333</v>
      </c>
      <c r="H68">
        <f>_xlfn.IFNA(VLOOKUP($A68&amp;COLUMNS($G$1:H67),'Women Olympic'!$L$2:$M$344,2,FALSE),333)</f>
        <v>333</v>
      </c>
      <c r="I68">
        <f>_xlfn.IFNA(VLOOKUP($A68&amp;COLUMNS($G$1:I67),'Women Olympic'!$L$2:$M$344,2,FALSE),333)</f>
        <v>333</v>
      </c>
      <c r="J68">
        <f>_xlfn.IFNA(VLOOKUP($A68&amp;COLUMNS($G$1:J67),'Women Olympic'!$L$2:$M$344,2,FALSE),333)</f>
        <v>333</v>
      </c>
      <c r="K68" s="4">
        <f>COUNTIF('Women Olympic'!$K$2:$K$344,A68)</f>
        <v>1</v>
      </c>
    </row>
    <row r="69" spans="1:11" ht="15.5" x14ac:dyDescent="0.35">
      <c r="A69" s="9"/>
    </row>
  </sheetData>
  <sortState ref="A2:K68">
    <sortCondition ref="E2:E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Men DL</vt:lpstr>
      <vt:lpstr>Women DL</vt:lpstr>
      <vt:lpstr>Men Olympic</vt:lpstr>
      <vt:lpstr>Women Olympic</vt:lpstr>
      <vt:lpstr>Mixed Relay</vt:lpstr>
      <vt:lpstr>Men Combine Final</vt:lpstr>
      <vt:lpstr>Women Combine Final</vt:lpstr>
      <vt:lpstr>Men Club Final</vt:lpstr>
      <vt:lpstr>Women Club Final</vt:lpstr>
      <vt:lpstr>Overall Club Final</vt:lpstr>
      <vt:lpstr>CCNC 2022 Mens Team Rank</vt:lpstr>
      <vt:lpstr>CCNC 2022 Womens Team Rank</vt:lpstr>
      <vt:lpstr>CCNC 2022 Overall Team Rank</vt:lpstr>
      <vt:lpstr>'Men DL'!Male_Overall</vt:lpstr>
      <vt:lpstr>'Women DL'!Overall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Fulton</dc:creator>
  <cp:lastModifiedBy>Huseman, Chris (School of Business)</cp:lastModifiedBy>
  <dcterms:created xsi:type="dcterms:W3CDTF">2022-04-02T17:09:44Z</dcterms:created>
  <dcterms:modified xsi:type="dcterms:W3CDTF">2022-04-28T15:14:31Z</dcterms:modified>
</cp:coreProperties>
</file>